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hiếu cho điểm" sheetId="1" state="visible" r:id="rId1"/>
    <sheet xmlns:r="http://schemas.openxmlformats.org/officeDocument/2006/relationships" name="Tổng hợp nhiều người thử" sheetId="2" state="visible" r:id="rId2"/>
    <sheet xmlns:r="http://schemas.openxmlformats.org/officeDocument/2006/relationships" name="Hướng dẫn"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Arial"/>
      <b val="1"/>
      <sz val="16"/>
    </font>
    <font>
      <name val="Arial"/>
      <i val="1"/>
      <sz val="10"/>
    </font>
    <font>
      <name val="Arial"/>
      <b val="1"/>
      <sz val="11"/>
    </font>
    <font>
      <name val="Arial"/>
      <sz val="11"/>
    </font>
    <font>
      <name val="Arial"/>
      <sz val="10"/>
    </font>
  </fonts>
  <fills count="4">
    <fill>
      <patternFill/>
    </fill>
    <fill>
      <patternFill patternType="gray125"/>
    </fill>
    <fill>
      <patternFill patternType="solid">
        <fgColor rgb="00FFF6D5"/>
      </patternFill>
    </fill>
    <fill>
      <patternFill patternType="solid">
        <fgColor rgb="00E8F1E6"/>
      </patternFill>
    </fill>
  </fills>
  <borders count="6">
    <border>
      <left/>
      <right/>
      <top/>
      <bottom/>
      <diagonal/>
    </border>
    <border>
      <left style="thin">
        <color rgb="00B7C4B5"/>
      </left>
      <right style="thin">
        <color rgb="00B7C4B5"/>
      </right>
      <top style="thin">
        <color rgb="00B7C4B5"/>
      </top>
      <bottom style="thin">
        <color rgb="00B7C4B5"/>
      </bottom>
    </border>
    <border>
      <left/>
      <right/>
      <top style="thin">
        <color rgb="00B7C4B5"/>
      </top>
      <bottom/>
      <diagonal/>
    </border>
    <border>
      <left/>
      <right style="thin">
        <color rgb="00B7C4B5"/>
      </right>
      <top style="thin">
        <color rgb="00B7C4B5"/>
      </top>
      <bottom/>
      <diagonal/>
    </border>
    <border>
      <left/>
      <right/>
      <top style="thin">
        <color rgb="00B7C4B5"/>
      </top>
      <bottom style="thin">
        <color rgb="00B7C4B5"/>
      </bottom>
      <diagonal/>
    </border>
    <border>
      <left/>
      <right style="thin">
        <color rgb="00B7C4B5"/>
      </right>
      <top style="thin">
        <color rgb="00B7C4B5"/>
      </top>
      <bottom style="thin">
        <color rgb="00B7C4B5"/>
      </bottom>
      <diagonal/>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0" borderId="0" pivotButton="0" quotePrefix="0" xfId="0"/>
    <xf numFmtId="0" fontId="4" fillId="2" borderId="0" applyAlignment="1" pivotButton="0" quotePrefix="0" xfId="0">
      <alignment vertical="center"/>
    </xf>
    <xf numFmtId="0" fontId="0" fillId="2" borderId="0" pivotButton="0" quotePrefix="0" xfId="0"/>
    <xf numFmtId="0" fontId="3" fillId="3" borderId="1" applyAlignment="1" pivotButton="0" quotePrefix="0" xfId="0">
      <alignment horizontal="center" vertical="center" wrapText="1"/>
    </xf>
    <xf numFmtId="0" fontId="3" fillId="0" borderId="1" pivotButton="0" quotePrefix="0" xfId="0"/>
    <xf numFmtId="164" fontId="4" fillId="2" borderId="1" applyAlignment="1" pivotButton="0" quotePrefix="0" xfId="0">
      <alignment horizontal="center" vertical="center" wrapText="1"/>
    </xf>
    <xf numFmtId="164" fontId="4"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2" borderId="1" applyAlignment="1" pivotButton="0" quotePrefix="0" xfId="0">
      <alignment horizontal="center" vertical="center" wrapText="1"/>
    </xf>
    <xf numFmtId="2" fontId="4" fillId="0" borderId="1" applyAlignment="1" pivotButton="0" quotePrefix="0" xfId="0">
      <alignment horizontal="center" vertical="center" wrapText="1"/>
    </xf>
    <xf numFmtId="2" fontId="3" fillId="0" borderId="1" applyAlignment="1" pivotButton="0" quotePrefix="0" xfId="0">
      <alignment horizontal="center" vertical="center" wrapText="1"/>
    </xf>
    <xf numFmtId="0" fontId="4" fillId="2" borderId="1" applyAlignment="1" pivotButton="0" quotePrefix="0" xfId="0">
      <alignment vertical="top" wrapText="1"/>
    </xf>
    <xf numFmtId="0" fontId="5" fillId="0" borderId="0" applyAlignment="1" pivotButton="0" quotePrefix="0" xfId="0">
      <alignment vertical="top" wrapText="1"/>
    </xf>
    <xf numFmtId="0" fontId="4" fillId="2" borderId="0" pivotButton="0" quotePrefix="0" xfId="0"/>
    <xf numFmtId="0" fontId="2" fillId="0" borderId="0" pivotButton="0" quotePrefix="0" xfId="0"/>
    <xf numFmtId="0" fontId="2" fillId="0" borderId="0" applyAlignment="1" pivotButton="0" quotePrefix="0" xfId="0">
      <alignment vertical="top" wrapText="1"/>
    </xf>
    <xf numFmtId="0" fontId="4" fillId="2" borderId="1" pivotButton="0" quotePrefix="0" xfId="0"/>
    <xf numFmtId="0" fontId="4" fillId="0" borderId="1" pivotButton="0" quotePrefix="0" xfId="0"/>
    <xf numFmtId="0" fontId="3" fillId="0" borderId="1" applyAlignment="1" pivotButton="0" quotePrefix="0" xfId="0">
      <alignment horizontal="center" vertical="center" wrapText="1"/>
    </xf>
    <xf numFmtId="0" fontId="1" fillId="0" borderId="0" pivotButton="0" quotePrefix="0" xfId="0"/>
    <xf numFmtId="0" fontId="3" fillId="0" borderId="1" applyAlignment="1" pivotButton="0" quotePrefix="0" xfId="0">
      <alignment vertical="top" wrapText="1"/>
    </xf>
    <xf numFmtId="0" fontId="4" fillId="0" borderId="1" applyAlignment="1" pivotButton="0" quotePrefix="0" xfId="0">
      <alignment vertical="top" wrapText="1"/>
    </xf>
    <xf numFmtId="0" fontId="3" fillId="3" borderId="1" pivotButton="0" quotePrefix="0" xfId="0"/>
    <xf numFmtId="0" fontId="0" fillId="0" borderId="4" pivotButton="0" quotePrefix="0" xfId="0"/>
    <xf numFmtId="0" fontId="0" fillId="0" borderId="5" pivotButton="0" quotePrefix="0" xfId="0"/>
  </cellXfs>
  <cellStyles count="1">
    <cellStyle name="Normal" xfId="0" builtinId="0" hidden="0"/>
  </cellStyles>
  <dxfs count="1">
    <dxf>
      <font>
        <name val="Arial"/>
        <b val="1"/>
        <color rgb="00B0002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26"/>
  <sheetViews>
    <sheetView workbookViewId="0">
      <pane xSplit="1" ySplit="15" topLeftCell="B16"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11" customWidth="1" min="3" max="3"/>
    <col width="10" customWidth="1" min="4" max="4"/>
    <col width="10" customWidth="1" min="5" max="5"/>
    <col width="11" customWidth="1" min="6" max="6"/>
    <col width="11" customWidth="1" min="7" max="7"/>
    <col width="10" customWidth="1" min="8" max="8"/>
    <col width="10" customWidth="1" min="9" max="9"/>
    <col width="12" customWidth="1" min="10" max="10"/>
    <col width="16" customWidth="1" min="11" max="11"/>
    <col width="22" customWidth="1" min="12" max="12"/>
    <col width="30" customWidth="1" min="13" max="13"/>
  </cols>
  <sheetData>
    <row r="1">
      <c r="A1" s="1" t="inlineStr">
        <is>
          <t>PHIẾU CHO ĐIỂM CẢM QUAN CHÈ (theo phương pháp TCVN 3218:2012)</t>
        </is>
      </c>
    </row>
    <row r="2">
      <c r="A2" s="2" t="inlineStr">
        <is>
          <t>Mỗi người thử dùng 1 phiếu. Chỉ điền vào ô nền vàng; ô trắng có công thức tự tính. Điểm từng chỉ tiêu: 1–5, lẻ tới 0,5 (ô 0 chỉ dùng để đánh dấu mẫu hỏng cần loại).</t>
        </is>
      </c>
    </row>
    <row r="4">
      <c r="A4" s="3" t="inlineStr">
        <is>
          <t>Đơn vị / cửa hàng thử:</t>
        </is>
      </c>
      <c r="D4" s="4" t="inlineStr">
        <is>
          <t>……</t>
        </is>
      </c>
      <c r="E4" s="5" t="n"/>
      <c r="F4" s="5" t="n"/>
      <c r="G4" s="5" t="n"/>
      <c r="H4" s="5" t="n"/>
      <c r="I4" s="5" t="n"/>
      <c r="J4" s="5" t="n"/>
    </row>
    <row r="5">
      <c r="A5" s="3" t="inlineStr">
        <is>
          <t>Người thử (họ tên):</t>
        </is>
      </c>
      <c r="D5" s="4" t="inlineStr">
        <is>
          <t>……</t>
        </is>
      </c>
      <c r="E5" s="5" t="n"/>
      <c r="F5" s="5" t="n"/>
      <c r="G5" s="5" t="n"/>
      <c r="H5" s="5" t="n"/>
      <c r="I5" s="5" t="n"/>
      <c r="J5" s="5" t="n"/>
    </row>
    <row r="6">
      <c r="A6" s="3" t="inlineStr">
        <is>
          <t>Ngày, giờ thử:</t>
        </is>
      </c>
      <c r="D6" s="4" t="inlineStr">
        <is>
          <t>……/……/20……  ……h……</t>
        </is>
      </c>
      <c r="E6" s="5" t="n"/>
      <c r="F6" s="5" t="n"/>
      <c r="G6" s="5" t="n"/>
      <c r="H6" s="5" t="n"/>
      <c r="I6" s="5" t="n"/>
      <c r="J6" s="5" t="n"/>
    </row>
    <row r="7">
      <c r="A7" s="3" t="inlineStr">
        <is>
          <t>Loại chè:</t>
        </is>
      </c>
      <c r="D7" s="4" t="inlineStr">
        <is>
          <t>Chè xanh rời</t>
        </is>
      </c>
      <c r="E7" s="5" t="n"/>
      <c r="F7" s="5" t="n"/>
      <c r="G7" s="5" t="n"/>
      <c r="H7" s="5" t="n"/>
      <c r="I7" s="5" t="n"/>
      <c r="J7" s="5" t="n"/>
    </row>
    <row r="8">
      <c r="A8" s="3" t="inlineStr">
        <is>
          <t>Điều kiện pha:</t>
        </is>
      </c>
      <c r="D8" s="4" t="inlineStr">
        <is>
          <t>2 g chè/100 ml nước đang sôi, hãm 6 phút, ấm sứ có nắp (TCVN 5086)</t>
        </is>
      </c>
      <c r="E8" s="5" t="n"/>
      <c r="F8" s="5" t="n"/>
      <c r="G8" s="5" t="n"/>
      <c r="H8" s="5" t="n"/>
      <c r="I8" s="5" t="n"/>
      <c r="J8" s="5" t="n"/>
    </row>
    <row r="9">
      <c r="A9" s="3" t="inlineStr">
        <is>
          <t>Người pha, giữ danh sách mã mẫu:</t>
        </is>
      </c>
      <c r="D9" s="4" t="inlineStr">
        <is>
          <t>……</t>
        </is>
      </c>
      <c r="E9" s="5" t="n"/>
      <c r="F9" s="5" t="n"/>
      <c r="G9" s="5" t="n"/>
      <c r="H9" s="5" t="n"/>
      <c r="I9" s="5" t="n"/>
      <c r="J9" s="5" t="n"/>
    </row>
    <row r="11">
      <c r="A11" s="3" t="inlineStr">
        <is>
          <t>HỆ SỐ QUAN TRỌNG (Bảng 2 TCVN 3218:2012 – đối chiếu bản chính thức, sửa nếu khác)</t>
        </is>
      </c>
    </row>
    <row r="12">
      <c r="B12" s="6" t="inlineStr">
        <is>
          <t>Ngoại hình</t>
        </is>
      </c>
      <c r="C12" s="6" t="inlineStr">
        <is>
          <t>Màu nước</t>
        </is>
      </c>
      <c r="D12" s="6" t="inlineStr">
        <is>
          <t>Mùi</t>
        </is>
      </c>
      <c r="E12" s="6" t="inlineStr">
        <is>
          <t>Vị</t>
        </is>
      </c>
      <c r="F12" s="6" t="inlineStr">
        <is>
          <t>Tổng hệ số</t>
        </is>
      </c>
      <c r="G12" s="6" t="inlineStr">
        <is>
          <t>Kiểm</t>
        </is>
      </c>
    </row>
    <row r="13">
      <c r="A13" s="7" t="inlineStr">
        <is>
          <t>Hệ số</t>
        </is>
      </c>
      <c r="B13" s="8" t="n">
        <v>1</v>
      </c>
      <c r="C13" s="8" t="n">
        <v>0.6</v>
      </c>
      <c r="D13" s="8" t="n">
        <v>1.2</v>
      </c>
      <c r="E13" s="8" t="n">
        <v>1.2</v>
      </c>
      <c r="F13" s="9">
        <f>SUM(B13:E13)</f>
        <v/>
      </c>
      <c r="G13" s="10">
        <f>IF(ROUND(F13,2)=4,"OK","Tổng phải là 4,0")</f>
        <v/>
      </c>
    </row>
    <row r="15" ht="45" customHeight="1">
      <c r="A15" s="6" t="inlineStr">
        <is>
          <t>Mã mẫu</t>
        </is>
      </c>
      <c r="B15" s="6" t="inlineStr">
        <is>
          <t>Ngoại hình chè khô (1–5)</t>
        </is>
      </c>
      <c r="C15" s="6" t="inlineStr">
        <is>
          <t>Màu nước (1–5)</t>
        </is>
      </c>
      <c r="D15" s="6" t="inlineStr">
        <is>
          <t>Mùi (1–5)</t>
        </is>
      </c>
      <c r="E15" s="6" t="inlineStr">
        <is>
          <t>Vị (1–5)</t>
        </is>
      </c>
      <c r="F15" s="6" t="inlineStr">
        <is>
          <t>Điểm TL ngoại hình</t>
        </is>
      </c>
      <c r="G15" s="6" t="inlineStr">
        <is>
          <t>Điểm TL màu nước</t>
        </is>
      </c>
      <c r="H15" s="6" t="inlineStr">
        <is>
          <t>Điểm TL mùi</t>
        </is>
      </c>
      <c r="I15" s="6" t="inlineStr">
        <is>
          <t>Điểm TL vị</t>
        </is>
      </c>
      <c r="J15" s="6" t="inlineStr">
        <is>
          <t>Tổng điểm (tối đa 20)</t>
        </is>
      </c>
      <c r="K15" s="6" t="inlineStr">
        <is>
          <t>Xếp hạng (tham khảo)</t>
        </is>
      </c>
      <c r="L15" s="6" t="inlineStr">
        <is>
          <t>Kiểm</t>
        </is>
      </c>
      <c r="M15" s="6" t="inlineStr">
        <is>
          <t>Nhận xét (lỗi thấy được)</t>
        </is>
      </c>
    </row>
    <row r="16" ht="30" customHeight="1">
      <c r="A16" s="11" t="inlineStr">
        <is>
          <t>Mẫu A</t>
        </is>
      </c>
      <c r="B16" s="8" t="n"/>
      <c r="C16" s="8" t="n"/>
      <c r="D16" s="8" t="n"/>
      <c r="E16" s="8" t="n"/>
      <c r="F16" s="12">
        <f>IF(B16="","",B16*$B$13)</f>
        <v/>
      </c>
      <c r="G16" s="12">
        <f>IF(C16="","",C16*$C$13)</f>
        <v/>
      </c>
      <c r="H16" s="12">
        <f>IF(D16="","",D16*$D$13)</f>
        <v/>
      </c>
      <c r="I16" s="12">
        <f>IF(E16="","",E16*$E$13)</f>
        <v/>
      </c>
      <c r="J16" s="13">
        <f>IF(COUNT(B16:E16)&lt;4,"",SUM(F16:I16))</f>
        <v/>
      </c>
      <c r="K16" s="10">
        <f>IF(J16="","",IF(MIN(B16:E16)=0,"Loại mẫu (có ô 0)",IF(J16&gt;=18.2,"Tốt",IF(J16&gt;=15.2,"Khá",IF(J16&gt;=11.2,"Trung bình",IF(J16&gt;=7.2,"Kém","Dưới 7,2"))))))</f>
        <v/>
      </c>
      <c r="L16" s="10">
        <f>IF(COUNT(B16:E16)=0,"",IF(COUNT(B16:E16)&lt;4,"Thiếu điểm",IF(SUMPRODUCT(--(MOD(B16:E16*2,1)&lt;&gt;0))&gt;0,"Điểm chỉ lẻ tới 0,5",IF(MIN(B16:E16)=0,"Mẫu bị loại",IF(MIN(B16:E16)=1,"Có điểm 1: thử lại mẫu",IF(MIN(B16:E16)&lt;2.8,"Có chỉ tiêu dưới 2,8: xem điều kiện Bảng 3","OK"))))))</f>
        <v/>
      </c>
      <c r="M16" s="14" t="n"/>
    </row>
    <row r="17" ht="30" customHeight="1">
      <c r="A17" s="11" t="inlineStr">
        <is>
          <t>Mẫu B</t>
        </is>
      </c>
      <c r="B17" s="8" t="n"/>
      <c r="C17" s="8" t="n"/>
      <c r="D17" s="8" t="n"/>
      <c r="E17" s="8" t="n"/>
      <c r="F17" s="12">
        <f>IF(B17="","",B17*$B$13)</f>
        <v/>
      </c>
      <c r="G17" s="12">
        <f>IF(C17="","",C17*$C$13)</f>
        <v/>
      </c>
      <c r="H17" s="12">
        <f>IF(D17="","",D17*$D$13)</f>
        <v/>
      </c>
      <c r="I17" s="12">
        <f>IF(E17="","",E17*$E$13)</f>
        <v/>
      </c>
      <c r="J17" s="13">
        <f>IF(COUNT(B17:E17)&lt;4,"",SUM(F17:I17))</f>
        <v/>
      </c>
      <c r="K17" s="10">
        <f>IF(J17="","",IF(MIN(B17:E17)=0,"Loại mẫu (có ô 0)",IF(J17&gt;=18.2,"Tốt",IF(J17&gt;=15.2,"Khá",IF(J17&gt;=11.2,"Trung bình",IF(J17&gt;=7.2,"Kém","Dưới 7,2"))))))</f>
        <v/>
      </c>
      <c r="L17" s="10">
        <f>IF(COUNT(B17:E17)=0,"",IF(COUNT(B17:E17)&lt;4,"Thiếu điểm",IF(SUMPRODUCT(--(MOD(B17:E17*2,1)&lt;&gt;0))&gt;0,"Điểm chỉ lẻ tới 0,5",IF(MIN(B17:E17)=0,"Mẫu bị loại",IF(MIN(B17:E17)=1,"Có điểm 1: thử lại mẫu",IF(MIN(B17:E17)&lt;2.8,"Có chỉ tiêu dưới 2,8: xem điều kiện Bảng 3","OK"))))))</f>
        <v/>
      </c>
      <c r="M17" s="14" t="n"/>
    </row>
    <row r="18" ht="30" customHeight="1">
      <c r="A18" s="11" t="inlineStr">
        <is>
          <t>Mẫu C</t>
        </is>
      </c>
      <c r="B18" s="8" t="n"/>
      <c r="C18" s="8" t="n"/>
      <c r="D18" s="8" t="n"/>
      <c r="E18" s="8" t="n"/>
      <c r="F18" s="12">
        <f>IF(B18="","",B18*$B$13)</f>
        <v/>
      </c>
      <c r="G18" s="12">
        <f>IF(C18="","",C18*$C$13)</f>
        <v/>
      </c>
      <c r="H18" s="12">
        <f>IF(D18="","",D18*$D$13)</f>
        <v/>
      </c>
      <c r="I18" s="12">
        <f>IF(E18="","",E18*$E$13)</f>
        <v/>
      </c>
      <c r="J18" s="13">
        <f>IF(COUNT(B18:E18)&lt;4,"",SUM(F18:I18))</f>
        <v/>
      </c>
      <c r="K18" s="10">
        <f>IF(J18="","",IF(MIN(B18:E18)=0,"Loại mẫu (có ô 0)",IF(J18&gt;=18.2,"Tốt",IF(J18&gt;=15.2,"Khá",IF(J18&gt;=11.2,"Trung bình",IF(J18&gt;=7.2,"Kém","Dưới 7,2"))))))</f>
        <v/>
      </c>
      <c r="L18" s="10">
        <f>IF(COUNT(B18:E18)=0,"",IF(COUNT(B18:E18)&lt;4,"Thiếu điểm",IF(SUMPRODUCT(--(MOD(B18:E18*2,1)&lt;&gt;0))&gt;0,"Điểm chỉ lẻ tới 0,5",IF(MIN(B18:E18)=0,"Mẫu bị loại",IF(MIN(B18:E18)=1,"Có điểm 1: thử lại mẫu",IF(MIN(B18:E18)&lt;2.8,"Có chỉ tiêu dưới 2,8: xem điều kiện Bảng 3","OK"))))))</f>
        <v/>
      </c>
      <c r="M18" s="14" t="n"/>
    </row>
    <row r="19" ht="30" customHeight="1">
      <c r="A19" s="11" t="n"/>
      <c r="B19" s="8" t="n"/>
      <c r="C19" s="8" t="n"/>
      <c r="D19" s="8" t="n"/>
      <c r="E19" s="8" t="n"/>
      <c r="F19" s="12">
        <f>IF(B19="","",B19*$B$13)</f>
        <v/>
      </c>
      <c r="G19" s="12">
        <f>IF(C19="","",C19*$C$13)</f>
        <v/>
      </c>
      <c r="H19" s="12">
        <f>IF(D19="","",D19*$D$13)</f>
        <v/>
      </c>
      <c r="I19" s="12">
        <f>IF(E19="","",E19*$E$13)</f>
        <v/>
      </c>
      <c r="J19" s="13">
        <f>IF(COUNT(B19:E19)&lt;4,"",SUM(F19:I19))</f>
        <v/>
      </c>
      <c r="K19" s="10">
        <f>IF(J19="","",IF(MIN(B19:E19)=0,"Loại mẫu (có ô 0)",IF(J19&gt;=18.2,"Tốt",IF(J19&gt;=15.2,"Khá",IF(J19&gt;=11.2,"Trung bình",IF(J19&gt;=7.2,"Kém","Dưới 7,2"))))))</f>
        <v/>
      </c>
      <c r="L19" s="10">
        <f>IF(COUNT(B19:E19)=0,"",IF(COUNT(B19:E19)&lt;4,"Thiếu điểm",IF(SUMPRODUCT(--(MOD(B19:E19*2,1)&lt;&gt;0))&gt;0,"Điểm chỉ lẻ tới 0,5",IF(MIN(B19:E19)=0,"Mẫu bị loại",IF(MIN(B19:E19)=1,"Có điểm 1: thử lại mẫu",IF(MIN(B19:E19)&lt;2.8,"Có chỉ tiêu dưới 2,8: xem điều kiện Bảng 3","OK"))))))</f>
        <v/>
      </c>
      <c r="M19" s="14" t="n"/>
    </row>
    <row r="20" ht="30" customHeight="1">
      <c r="A20" s="11" t="n"/>
      <c r="B20" s="8" t="n"/>
      <c r="C20" s="8" t="n"/>
      <c r="D20" s="8" t="n"/>
      <c r="E20" s="8" t="n"/>
      <c r="F20" s="12">
        <f>IF(B20="","",B20*$B$13)</f>
        <v/>
      </c>
      <c r="G20" s="12">
        <f>IF(C20="","",C20*$C$13)</f>
        <v/>
      </c>
      <c r="H20" s="12">
        <f>IF(D20="","",D20*$D$13)</f>
        <v/>
      </c>
      <c r="I20" s="12">
        <f>IF(E20="","",E20*$E$13)</f>
        <v/>
      </c>
      <c r="J20" s="13">
        <f>IF(COUNT(B20:E20)&lt;4,"",SUM(F20:I20))</f>
        <v/>
      </c>
      <c r="K20" s="10">
        <f>IF(J20="","",IF(MIN(B20:E20)=0,"Loại mẫu (có ô 0)",IF(J20&gt;=18.2,"Tốt",IF(J20&gt;=15.2,"Khá",IF(J20&gt;=11.2,"Trung bình",IF(J20&gt;=7.2,"Kém","Dưới 7,2"))))))</f>
        <v/>
      </c>
      <c r="L20" s="10">
        <f>IF(COUNT(B20:E20)=0,"",IF(COUNT(B20:E20)&lt;4,"Thiếu điểm",IF(SUMPRODUCT(--(MOD(B20:E20*2,1)&lt;&gt;0))&gt;0,"Điểm chỉ lẻ tới 0,5",IF(MIN(B20:E20)=0,"Mẫu bị loại",IF(MIN(B20:E20)=1,"Có điểm 1: thử lại mẫu",IF(MIN(B20:E20)&lt;2.8,"Có chỉ tiêu dưới 2,8: xem điều kiện Bảng 3","OK"))))))</f>
        <v/>
      </c>
      <c r="M20" s="14" t="n"/>
    </row>
    <row r="22" ht="42" customHeight="1">
      <c r="A22" s="15" t="inlineStr">
        <is>
          <t>Xếp hạng theo tổng điểm có trọng lượng (Bảng 3): Tốt 18,2–20,0 · Khá 15,2–18,1 · Trung bình 11,2–15,1 · Kém 7,2–11,1. Tiêu chuẩn còn có điều kiện điểm từng chỉ tiêu cho mỗi hạng (có mốc 2,8) – đối chiếu bản tiêu chuẩn. Xếp hạng chính thức tính trên điểm trung bình của cả nhóm: dùng sheet "Tổng hợp nhiều người thử".</t>
        </is>
      </c>
    </row>
    <row r="24">
      <c r="A24" s="3" t="inlineStr">
        <is>
          <t>Người thử ký tên:</t>
        </is>
      </c>
      <c r="C24" s="16" t="inlineStr">
        <is>
          <t>……</t>
        </is>
      </c>
    </row>
    <row r="26">
      <c r="A26" s="17" t="inlineStr">
        <is>
          <t>Mẫu tham khảo, các bên tự điều chỉnh; không thay bản tiêu chuẩn TCVN 3218:2012 chính thức và không thay phép thử của phòng thử nghiệm.</t>
        </is>
      </c>
    </row>
  </sheetData>
  <mergeCells count="17">
    <mergeCell ref="D4:J4"/>
    <mergeCell ref="A1:M1"/>
    <mergeCell ref="A5:C5"/>
    <mergeCell ref="D9:J9"/>
    <mergeCell ref="A8:C8"/>
    <mergeCell ref="A22:M22"/>
    <mergeCell ref="A6:C6"/>
    <mergeCell ref="D7:J7"/>
    <mergeCell ref="D6:J6"/>
    <mergeCell ref="D8:J8"/>
    <mergeCell ref="A9:C9"/>
    <mergeCell ref="A26:M26"/>
    <mergeCell ref="A7:C7"/>
    <mergeCell ref="C24:F24"/>
    <mergeCell ref="A4:C4"/>
    <mergeCell ref="A2:M2"/>
    <mergeCell ref="D5:J5"/>
  </mergeCells>
  <conditionalFormatting sqref="L16:L20">
    <cfRule type="expression" priority="1" dxfId="0">
      <formula>AND(L16&lt;&gt;"",L16&lt;&gt;"OK")</formula>
    </cfRule>
  </conditionalFormatting>
  <dataValidations count="2">
    <dataValidation sqref="D7" showDropDown="0" showInputMessage="1" showErrorMessage="0" allowBlank="1" prompt="Chọn loại chè" type="list">
      <formula1>"Chè xanh rời,Chè đen rời,Khác (ghi ở nhận xét)"</formula1>
    </dataValidation>
    <dataValidation sqref="B16:E16 B17:E17 B18:E18 B19:E19 B20:E20" showDropDown="0" showInputMessage="1" showErrorMessage="1" allowBlank="1" errorTitle="Điểm không hợp lệ" error="Điểm phải từ 0 đến 5 (TCVN 3218:2012 chấm 1–5, lẻ 0,5; 0 = mẫu hỏng cần loại)." prompt="Nhập 1–5, lẻ 0,5" type="decimal" operator="between">
      <formula1>0</formula1>
      <formula2>5</formula2>
    </dataValidation>
  </dataValidations>
  <pageMargins left="0.5" right="0.5" top="0.6" bottom="0.6"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M47"/>
  <sheetViews>
    <sheetView workbookViewId="0">
      <pane ySplit="5" topLeftCell="A6" activePane="bottomLeft" state="frozen"/>
      <selection pane="bottomLeft" activeCell="A1" sqref="A1"/>
    </sheetView>
  </sheetViews>
  <sheetFormatPr baseColWidth="8" defaultRowHeight="15"/>
  <cols>
    <col width="10" customWidth="1" min="1" max="1"/>
    <col width="14" customWidth="1" min="2" max="2"/>
    <col width="12" customWidth="1" min="3" max="3"/>
    <col width="12" customWidth="1" min="4" max="4"/>
    <col width="10" customWidth="1" min="5" max="5"/>
    <col width="10" customWidth="1" min="6" max="6"/>
    <col width="14" customWidth="1" min="7" max="7"/>
    <col width="24" customWidth="1" min="8" max="8"/>
    <col width="11" customWidth="1" min="9" max="9"/>
    <col width="10" customWidth="1" min="10" max="10"/>
    <col width="11" customWidth="1" min="11" max="11"/>
    <col width="18" customWidth="1" min="12" max="12"/>
    <col width="22" customWidth="1" min="13" max="13"/>
  </cols>
  <sheetData>
    <row r="1">
      <c r="A1" s="1" t="inlineStr">
        <is>
          <t>TỔNG HỢP ĐIỂM CẢM QUAN CỦA NHIỀU NGƯỜI THỬ</t>
        </is>
      </c>
    </row>
    <row r="2" ht="30" customHeight="1">
      <c r="A2" s="18" t="inlineStr">
        <is>
          <t>Bảng 1: chép điểm từ phiếu của từng người (ô nền vàng). Bảng 2 tự tính trung bình (1 chữ số thập phân), điểm có trọng lượng, tổng và xếp hạng. Số liệu đang có là VÍ DỤ GIẢ ĐỊNH của bài viết (Mẫu A, B, C) – xóa ô nền vàng trước khi dùng.</t>
        </is>
      </c>
    </row>
    <row r="3">
      <c r="A3" s="3" t="inlineStr">
        <is>
          <t>Hệ số lấy từ sheet "Phiếu cho điểm":</t>
        </is>
      </c>
      <c r="C3" s="9">
        <f>'Phiếu cho điểm'!B13</f>
        <v/>
      </c>
      <c r="D3" s="9">
        <f>'Phiếu cho điểm'!C13</f>
        <v/>
      </c>
      <c r="E3" s="9">
        <f>'Phiếu cho điểm'!D13</f>
        <v/>
      </c>
      <c r="F3" s="9">
        <f>'Phiếu cho điểm'!E13</f>
        <v/>
      </c>
    </row>
    <row r="4">
      <c r="A4" s="3" t="inlineStr">
        <is>
          <t>Bảng 1. Điểm từng người thử</t>
        </is>
      </c>
    </row>
    <row r="5" ht="32" customHeight="1">
      <c r="A5" s="6" t="inlineStr">
        <is>
          <t>Mã mẫu</t>
        </is>
      </c>
      <c r="B5" s="6" t="inlineStr">
        <is>
          <t>Người thử</t>
        </is>
      </c>
      <c r="C5" s="6" t="inlineStr">
        <is>
          <t>Ngoại hình</t>
        </is>
      </c>
      <c r="D5" s="6" t="inlineStr">
        <is>
          <t>Màu nước</t>
        </is>
      </c>
      <c r="E5" s="6" t="inlineStr">
        <is>
          <t>Mùi</t>
        </is>
      </c>
      <c r="F5" s="6" t="inlineStr">
        <is>
          <t>Vị</t>
        </is>
      </c>
      <c r="G5" s="6" t="inlineStr">
        <is>
          <t>Lệch lớn so với TB mẫu</t>
        </is>
      </c>
      <c r="H5" s="6" t="inlineStr">
        <is>
          <t>Ghi chú lệch</t>
        </is>
      </c>
    </row>
    <row r="6">
      <c r="A6" s="11" t="inlineStr">
        <is>
          <t>A</t>
        </is>
      </c>
      <c r="B6" s="19" t="inlineStr">
        <is>
          <t>Người 1</t>
        </is>
      </c>
      <c r="C6" s="8" t="n">
        <v>5</v>
      </c>
      <c r="D6" s="8" t="n">
        <v>4</v>
      </c>
      <c r="E6" s="8" t="n">
        <v>3.5</v>
      </c>
      <c r="F6" s="8" t="n">
        <v>3</v>
      </c>
      <c r="G6" s="12">
        <f>IF(OR($A6="",COUNT(C6:F6)&lt;4),"",ROUND(MAX(ABS(C6-AVERAGEIFS(C$6:C$35,$A$6:$A$35,$A6)),ABS(D6-AVERAGEIFS(D$6:D$35,$A$6:$A$35,$A6)),ABS(E6-AVERAGEIFS(E$6:E$35,$A$6:$A$35,$A6)),ABS(F6-AVERAGEIFS(F$6:F$35,$A$6:$A$35,$A6))),2))</f>
        <v/>
      </c>
      <c r="H6" s="20">
        <f>IF(G6="","",IF(G6&gt;=1.5,"Lệch ≥1,5: nhóm xem lại",IF(MIN(C6:F6)=1,"Có điểm 1: thử lại","")))</f>
        <v/>
      </c>
    </row>
    <row r="7">
      <c r="A7" s="11" t="inlineStr">
        <is>
          <t>A</t>
        </is>
      </c>
      <c r="B7" s="19" t="inlineStr">
        <is>
          <t>Người 2</t>
        </is>
      </c>
      <c r="C7" s="8" t="n">
        <v>4.5</v>
      </c>
      <c r="D7" s="8" t="n">
        <v>4</v>
      </c>
      <c r="E7" s="8" t="n">
        <v>3.5</v>
      </c>
      <c r="F7" s="8" t="n">
        <v>3.5</v>
      </c>
      <c r="G7" s="12">
        <f>IF(OR($A7="",COUNT(C7:F7)&lt;4),"",ROUND(MAX(ABS(C7-AVERAGEIFS(C$6:C$35,$A$6:$A$35,$A7)),ABS(D7-AVERAGEIFS(D$6:D$35,$A$6:$A$35,$A7)),ABS(E7-AVERAGEIFS(E$6:E$35,$A$6:$A$35,$A7)),ABS(F7-AVERAGEIFS(F$6:F$35,$A$6:$A$35,$A7))),2))</f>
        <v/>
      </c>
      <c r="H7" s="20">
        <f>IF(G7="","",IF(G7&gt;=1.5,"Lệch ≥1,5: nhóm xem lại",IF(MIN(C7:F7)=1,"Có điểm 1: thử lại","")))</f>
        <v/>
      </c>
    </row>
    <row r="8">
      <c r="A8" s="11" t="inlineStr">
        <is>
          <t>A</t>
        </is>
      </c>
      <c r="B8" s="19" t="inlineStr">
        <is>
          <t>Người 3</t>
        </is>
      </c>
      <c r="C8" s="8" t="n">
        <v>4.5</v>
      </c>
      <c r="D8" s="8" t="n">
        <v>4</v>
      </c>
      <c r="E8" s="8" t="n">
        <v>3</v>
      </c>
      <c r="F8" s="8" t="n">
        <v>3</v>
      </c>
      <c r="G8" s="12">
        <f>IF(OR($A8="",COUNT(C8:F8)&lt;4),"",ROUND(MAX(ABS(C8-AVERAGEIFS(C$6:C$35,$A$6:$A$35,$A8)),ABS(D8-AVERAGEIFS(D$6:D$35,$A$6:$A$35,$A8)),ABS(E8-AVERAGEIFS(E$6:E$35,$A$6:$A$35,$A8)),ABS(F8-AVERAGEIFS(F$6:F$35,$A$6:$A$35,$A8))),2))</f>
        <v/>
      </c>
      <c r="H8" s="20">
        <f>IF(G8="","",IF(G8&gt;=1.5,"Lệch ≥1,5: nhóm xem lại",IF(MIN(C8:F8)=1,"Có điểm 1: thử lại","")))</f>
        <v/>
      </c>
    </row>
    <row r="9">
      <c r="A9" s="11" t="inlineStr">
        <is>
          <t>A</t>
        </is>
      </c>
      <c r="B9" s="19" t="inlineStr">
        <is>
          <t>Người 4</t>
        </is>
      </c>
      <c r="C9" s="8" t="n">
        <v>4.5</v>
      </c>
      <c r="D9" s="8" t="n">
        <v>4</v>
      </c>
      <c r="E9" s="8" t="n">
        <v>3.5</v>
      </c>
      <c r="F9" s="8" t="n">
        <v>3.5</v>
      </c>
      <c r="G9" s="12">
        <f>IF(OR($A9="",COUNT(C9:F9)&lt;4),"",ROUND(MAX(ABS(C9-AVERAGEIFS(C$6:C$35,$A$6:$A$35,$A9)),ABS(D9-AVERAGEIFS(D$6:D$35,$A$6:$A$35,$A9)),ABS(E9-AVERAGEIFS(E$6:E$35,$A$6:$A$35,$A9)),ABS(F9-AVERAGEIFS(F$6:F$35,$A$6:$A$35,$A9))),2))</f>
        <v/>
      </c>
      <c r="H9" s="20">
        <f>IF(G9="","",IF(G9&gt;=1.5,"Lệch ≥1,5: nhóm xem lại",IF(MIN(C9:F9)=1,"Có điểm 1: thử lại","")))</f>
        <v/>
      </c>
    </row>
    <row r="10">
      <c r="A10" s="11" t="inlineStr">
        <is>
          <t>A</t>
        </is>
      </c>
      <c r="B10" s="19" t="inlineStr">
        <is>
          <t>Người 5</t>
        </is>
      </c>
      <c r="C10" s="8" t="n">
        <v>4.5</v>
      </c>
      <c r="D10" s="8" t="n">
        <v>4</v>
      </c>
      <c r="E10" s="8" t="n">
        <v>3.5</v>
      </c>
      <c r="F10" s="8" t="n">
        <v>3</v>
      </c>
      <c r="G10" s="12">
        <f>IF(OR($A10="",COUNT(C10:F10)&lt;4),"",ROUND(MAX(ABS(C10-AVERAGEIFS(C$6:C$35,$A$6:$A$35,$A10)),ABS(D10-AVERAGEIFS(D$6:D$35,$A$6:$A$35,$A10)),ABS(E10-AVERAGEIFS(E$6:E$35,$A$6:$A$35,$A10)),ABS(F10-AVERAGEIFS(F$6:F$35,$A$6:$A$35,$A10))),2))</f>
        <v/>
      </c>
      <c r="H10" s="20">
        <f>IF(G10="","",IF(G10&gt;=1.5,"Lệch ≥1,5: nhóm xem lại",IF(MIN(C10:F10)=1,"Có điểm 1: thử lại","")))</f>
        <v/>
      </c>
    </row>
    <row r="11">
      <c r="A11" s="11" t="inlineStr">
        <is>
          <t>B</t>
        </is>
      </c>
      <c r="B11" s="19" t="inlineStr">
        <is>
          <t>Người 1</t>
        </is>
      </c>
      <c r="C11" s="8" t="n">
        <v>4</v>
      </c>
      <c r="D11" s="8" t="n">
        <v>4.5</v>
      </c>
      <c r="E11" s="8" t="n">
        <v>4.5</v>
      </c>
      <c r="F11" s="8" t="n">
        <v>4.5</v>
      </c>
      <c r="G11" s="12">
        <f>IF(OR($A11="",COUNT(C11:F11)&lt;4),"",ROUND(MAX(ABS(C11-AVERAGEIFS(C$6:C$35,$A$6:$A$35,$A11)),ABS(D11-AVERAGEIFS(D$6:D$35,$A$6:$A$35,$A11)),ABS(E11-AVERAGEIFS(E$6:E$35,$A$6:$A$35,$A11)),ABS(F11-AVERAGEIFS(F$6:F$35,$A$6:$A$35,$A11))),2))</f>
        <v/>
      </c>
      <c r="H11" s="20">
        <f>IF(G11="","",IF(G11&gt;=1.5,"Lệch ≥1,5: nhóm xem lại",IF(MIN(C11:F11)=1,"Có điểm 1: thử lại","")))</f>
        <v/>
      </c>
    </row>
    <row r="12">
      <c r="A12" s="11" t="inlineStr">
        <is>
          <t>B</t>
        </is>
      </c>
      <c r="B12" s="19" t="inlineStr">
        <is>
          <t>Người 2</t>
        </is>
      </c>
      <c r="C12" s="8" t="n">
        <v>3.5</v>
      </c>
      <c r="D12" s="8" t="n">
        <v>4</v>
      </c>
      <c r="E12" s="8" t="n">
        <v>4.5</v>
      </c>
      <c r="F12" s="8" t="n">
        <v>5</v>
      </c>
      <c r="G12" s="12">
        <f>IF(OR($A12="",COUNT(C12:F12)&lt;4),"",ROUND(MAX(ABS(C12-AVERAGEIFS(C$6:C$35,$A$6:$A$35,$A12)),ABS(D12-AVERAGEIFS(D$6:D$35,$A$6:$A$35,$A12)),ABS(E12-AVERAGEIFS(E$6:E$35,$A$6:$A$35,$A12)),ABS(F12-AVERAGEIFS(F$6:F$35,$A$6:$A$35,$A12))),2))</f>
        <v/>
      </c>
      <c r="H12" s="20">
        <f>IF(G12="","",IF(G12&gt;=1.5,"Lệch ≥1,5: nhóm xem lại",IF(MIN(C12:F12)=1,"Có điểm 1: thử lại","")))</f>
        <v/>
      </c>
    </row>
    <row r="13">
      <c r="A13" s="11" t="inlineStr">
        <is>
          <t>B</t>
        </is>
      </c>
      <c r="B13" s="19" t="inlineStr">
        <is>
          <t>Người 3</t>
        </is>
      </c>
      <c r="C13" s="8" t="n">
        <v>4</v>
      </c>
      <c r="D13" s="8" t="n">
        <v>4</v>
      </c>
      <c r="E13" s="8" t="n">
        <v>4</v>
      </c>
      <c r="F13" s="8" t="n">
        <v>4.5</v>
      </c>
      <c r="G13" s="12">
        <f>IF(OR($A13="",COUNT(C13:F13)&lt;4),"",ROUND(MAX(ABS(C13-AVERAGEIFS(C$6:C$35,$A$6:$A$35,$A13)),ABS(D13-AVERAGEIFS(D$6:D$35,$A$6:$A$35,$A13)),ABS(E13-AVERAGEIFS(E$6:E$35,$A$6:$A$35,$A13)),ABS(F13-AVERAGEIFS(F$6:F$35,$A$6:$A$35,$A13))),2))</f>
        <v/>
      </c>
      <c r="H13" s="20">
        <f>IF(G13="","",IF(G13&gt;=1.5,"Lệch ≥1,5: nhóm xem lại",IF(MIN(C13:F13)=1,"Có điểm 1: thử lại","")))</f>
        <v/>
      </c>
    </row>
    <row r="14">
      <c r="A14" s="11" t="inlineStr">
        <is>
          <t>B</t>
        </is>
      </c>
      <c r="B14" s="19" t="inlineStr">
        <is>
          <t>Người 4</t>
        </is>
      </c>
      <c r="C14" s="8" t="n">
        <v>3.5</v>
      </c>
      <c r="D14" s="8" t="n">
        <v>4.5</v>
      </c>
      <c r="E14" s="8" t="n">
        <v>4.5</v>
      </c>
      <c r="F14" s="8" t="n">
        <v>4.5</v>
      </c>
      <c r="G14" s="12">
        <f>IF(OR($A14="",COUNT(C14:F14)&lt;4),"",ROUND(MAX(ABS(C14-AVERAGEIFS(C$6:C$35,$A$6:$A$35,$A14)),ABS(D14-AVERAGEIFS(D$6:D$35,$A$6:$A$35,$A14)),ABS(E14-AVERAGEIFS(E$6:E$35,$A$6:$A$35,$A14)),ABS(F14-AVERAGEIFS(F$6:F$35,$A$6:$A$35,$A14))),2))</f>
        <v/>
      </c>
      <c r="H14" s="20">
        <f>IF(G14="","",IF(G14&gt;=1.5,"Lệch ≥1,5: nhóm xem lại",IF(MIN(C14:F14)=1,"Có điểm 1: thử lại","")))</f>
        <v/>
      </c>
    </row>
    <row r="15">
      <c r="A15" s="11" t="inlineStr">
        <is>
          <t>B</t>
        </is>
      </c>
      <c r="B15" s="19" t="inlineStr">
        <is>
          <t>Người 5</t>
        </is>
      </c>
      <c r="C15" s="8" t="n">
        <v>4</v>
      </c>
      <c r="D15" s="8" t="n">
        <v>4</v>
      </c>
      <c r="E15" s="8" t="n">
        <v>4.5</v>
      </c>
      <c r="F15" s="8" t="n">
        <v>3.5</v>
      </c>
      <c r="G15" s="12">
        <f>IF(OR($A15="",COUNT(C15:F15)&lt;4),"",ROUND(MAX(ABS(C15-AVERAGEIFS(C$6:C$35,$A$6:$A$35,$A15)),ABS(D15-AVERAGEIFS(D$6:D$35,$A$6:$A$35,$A15)),ABS(E15-AVERAGEIFS(E$6:E$35,$A$6:$A$35,$A15)),ABS(F15-AVERAGEIFS(F$6:F$35,$A$6:$A$35,$A15))),2))</f>
        <v/>
      </c>
      <c r="H15" s="20">
        <f>IF(G15="","",IF(G15&gt;=1.5,"Lệch ≥1,5: nhóm xem lại",IF(MIN(C15:F15)=1,"Có điểm 1: thử lại","")))</f>
        <v/>
      </c>
    </row>
    <row r="16">
      <c r="A16" s="11" t="inlineStr">
        <is>
          <t>C</t>
        </is>
      </c>
      <c r="B16" s="19" t="inlineStr">
        <is>
          <t>Người 1</t>
        </is>
      </c>
      <c r="C16" s="8" t="n">
        <v>3.5</v>
      </c>
      <c r="D16" s="8" t="n">
        <v>3</v>
      </c>
      <c r="E16" s="8" t="n">
        <v>3</v>
      </c>
      <c r="F16" s="8" t="n">
        <v>3</v>
      </c>
      <c r="G16" s="12">
        <f>IF(OR($A16="",COUNT(C16:F16)&lt;4),"",ROUND(MAX(ABS(C16-AVERAGEIFS(C$6:C$35,$A$6:$A$35,$A16)),ABS(D16-AVERAGEIFS(D$6:D$35,$A$6:$A$35,$A16)),ABS(E16-AVERAGEIFS(E$6:E$35,$A$6:$A$35,$A16)),ABS(F16-AVERAGEIFS(F$6:F$35,$A$6:$A$35,$A16))),2))</f>
        <v/>
      </c>
      <c r="H16" s="20">
        <f>IF(G16="","",IF(G16&gt;=1.5,"Lệch ≥1,5: nhóm xem lại",IF(MIN(C16:F16)=1,"Có điểm 1: thử lại","")))</f>
        <v/>
      </c>
    </row>
    <row r="17">
      <c r="A17" s="11" t="inlineStr">
        <is>
          <t>C</t>
        </is>
      </c>
      <c r="B17" s="19" t="inlineStr">
        <is>
          <t>Người 2</t>
        </is>
      </c>
      <c r="C17" s="8" t="n">
        <v>3.5</v>
      </c>
      <c r="D17" s="8" t="n">
        <v>3.5</v>
      </c>
      <c r="E17" s="8" t="n">
        <v>3</v>
      </c>
      <c r="F17" s="8" t="n">
        <v>3</v>
      </c>
      <c r="G17" s="12">
        <f>IF(OR($A17="",COUNT(C17:F17)&lt;4),"",ROUND(MAX(ABS(C17-AVERAGEIFS(C$6:C$35,$A$6:$A$35,$A17)),ABS(D17-AVERAGEIFS(D$6:D$35,$A$6:$A$35,$A17)),ABS(E17-AVERAGEIFS(E$6:E$35,$A$6:$A$35,$A17)),ABS(F17-AVERAGEIFS(F$6:F$35,$A$6:$A$35,$A17))),2))</f>
        <v/>
      </c>
      <c r="H17" s="20">
        <f>IF(G17="","",IF(G17&gt;=1.5,"Lệch ≥1,5: nhóm xem lại",IF(MIN(C17:F17)=1,"Có điểm 1: thử lại","")))</f>
        <v/>
      </c>
    </row>
    <row r="18">
      <c r="A18" s="11" t="inlineStr">
        <is>
          <t>C</t>
        </is>
      </c>
      <c r="B18" s="19" t="inlineStr">
        <is>
          <t>Người 3</t>
        </is>
      </c>
      <c r="C18" s="8" t="n">
        <v>3</v>
      </c>
      <c r="D18" s="8" t="n">
        <v>3</v>
      </c>
      <c r="E18" s="8" t="n">
        <v>3</v>
      </c>
      <c r="F18" s="8" t="n">
        <v>3</v>
      </c>
      <c r="G18" s="12">
        <f>IF(OR($A18="",COUNT(C18:F18)&lt;4),"",ROUND(MAX(ABS(C18-AVERAGEIFS(C$6:C$35,$A$6:$A$35,$A18)),ABS(D18-AVERAGEIFS(D$6:D$35,$A$6:$A$35,$A18)),ABS(E18-AVERAGEIFS(E$6:E$35,$A$6:$A$35,$A18)),ABS(F18-AVERAGEIFS(F$6:F$35,$A$6:$A$35,$A18))),2))</f>
        <v/>
      </c>
      <c r="H18" s="20">
        <f>IF(G18="","",IF(G18&gt;=1.5,"Lệch ≥1,5: nhóm xem lại",IF(MIN(C18:F18)=1,"Có điểm 1: thử lại","")))</f>
        <v/>
      </c>
    </row>
    <row r="19">
      <c r="A19" s="11" t="inlineStr">
        <is>
          <t>C</t>
        </is>
      </c>
      <c r="B19" s="19" t="inlineStr">
        <is>
          <t>Người 4</t>
        </is>
      </c>
      <c r="C19" s="8" t="n">
        <v>3.5</v>
      </c>
      <c r="D19" s="8" t="n">
        <v>3.5</v>
      </c>
      <c r="E19" s="8" t="n">
        <v>3</v>
      </c>
      <c r="F19" s="8" t="n">
        <v>3</v>
      </c>
      <c r="G19" s="12">
        <f>IF(OR($A19="",COUNT(C19:F19)&lt;4),"",ROUND(MAX(ABS(C19-AVERAGEIFS(C$6:C$35,$A$6:$A$35,$A19)),ABS(D19-AVERAGEIFS(D$6:D$35,$A$6:$A$35,$A19)),ABS(E19-AVERAGEIFS(E$6:E$35,$A$6:$A$35,$A19)),ABS(F19-AVERAGEIFS(F$6:F$35,$A$6:$A$35,$A19))),2))</f>
        <v/>
      </c>
      <c r="H19" s="20">
        <f>IF(G19="","",IF(G19&gt;=1.5,"Lệch ≥1,5: nhóm xem lại",IF(MIN(C19:F19)=1,"Có điểm 1: thử lại","")))</f>
        <v/>
      </c>
    </row>
    <row r="20">
      <c r="A20" s="11" t="inlineStr">
        <is>
          <t>C</t>
        </is>
      </c>
      <c r="B20" s="19" t="inlineStr">
        <is>
          <t>Người 5</t>
        </is>
      </c>
      <c r="C20" s="8" t="n">
        <v>3.5</v>
      </c>
      <c r="D20" s="8" t="n">
        <v>3</v>
      </c>
      <c r="E20" s="8" t="n">
        <v>3</v>
      </c>
      <c r="F20" s="8" t="n">
        <v>2</v>
      </c>
      <c r="G20" s="12">
        <f>IF(OR($A20="",COUNT(C20:F20)&lt;4),"",ROUND(MAX(ABS(C20-AVERAGEIFS(C$6:C$35,$A$6:$A$35,$A20)),ABS(D20-AVERAGEIFS(D$6:D$35,$A$6:$A$35,$A20)),ABS(E20-AVERAGEIFS(E$6:E$35,$A$6:$A$35,$A20)),ABS(F20-AVERAGEIFS(F$6:F$35,$A$6:$A$35,$A20))),2))</f>
        <v/>
      </c>
      <c r="H20" s="20">
        <f>IF(G20="","",IF(G20&gt;=1.5,"Lệch ≥1,5: nhóm xem lại",IF(MIN(C20:F20)=1,"Có điểm 1: thử lại","")))</f>
        <v/>
      </c>
    </row>
    <row r="21">
      <c r="A21" s="11" t="n"/>
      <c r="B21" s="19" t="n"/>
      <c r="C21" s="8" t="n"/>
      <c r="D21" s="8" t="n"/>
      <c r="E21" s="8" t="n"/>
      <c r="F21" s="8" t="n"/>
      <c r="G21" s="12">
        <f>IF(OR($A21="",COUNT(C21:F21)&lt;4),"",ROUND(MAX(ABS(C21-AVERAGEIFS(C$6:C$35,$A$6:$A$35,$A21)),ABS(D21-AVERAGEIFS(D$6:D$35,$A$6:$A$35,$A21)),ABS(E21-AVERAGEIFS(E$6:E$35,$A$6:$A$35,$A21)),ABS(F21-AVERAGEIFS(F$6:F$35,$A$6:$A$35,$A21))),2))</f>
        <v/>
      </c>
      <c r="H21" s="20">
        <f>IF(G21="","",IF(G21&gt;=1.5,"Lệch ≥1,5: nhóm xem lại",IF(MIN(C21:F21)=1,"Có điểm 1: thử lại","")))</f>
        <v/>
      </c>
    </row>
    <row r="22">
      <c r="A22" s="11" t="n"/>
      <c r="B22" s="19" t="n"/>
      <c r="C22" s="8" t="n"/>
      <c r="D22" s="8" t="n"/>
      <c r="E22" s="8" t="n"/>
      <c r="F22" s="8" t="n"/>
      <c r="G22" s="12">
        <f>IF(OR($A22="",COUNT(C22:F22)&lt;4),"",ROUND(MAX(ABS(C22-AVERAGEIFS(C$6:C$35,$A$6:$A$35,$A22)),ABS(D22-AVERAGEIFS(D$6:D$35,$A$6:$A$35,$A22)),ABS(E22-AVERAGEIFS(E$6:E$35,$A$6:$A$35,$A22)),ABS(F22-AVERAGEIFS(F$6:F$35,$A$6:$A$35,$A22))),2))</f>
        <v/>
      </c>
      <c r="H22" s="20">
        <f>IF(G22="","",IF(G22&gt;=1.5,"Lệch ≥1,5: nhóm xem lại",IF(MIN(C22:F22)=1,"Có điểm 1: thử lại","")))</f>
        <v/>
      </c>
    </row>
    <row r="23">
      <c r="A23" s="11" t="n"/>
      <c r="B23" s="19" t="n"/>
      <c r="C23" s="8" t="n"/>
      <c r="D23" s="8" t="n"/>
      <c r="E23" s="8" t="n"/>
      <c r="F23" s="8" t="n"/>
      <c r="G23" s="12">
        <f>IF(OR($A23="",COUNT(C23:F23)&lt;4),"",ROUND(MAX(ABS(C23-AVERAGEIFS(C$6:C$35,$A$6:$A$35,$A23)),ABS(D23-AVERAGEIFS(D$6:D$35,$A$6:$A$35,$A23)),ABS(E23-AVERAGEIFS(E$6:E$35,$A$6:$A$35,$A23)),ABS(F23-AVERAGEIFS(F$6:F$35,$A$6:$A$35,$A23))),2))</f>
        <v/>
      </c>
      <c r="H23" s="20">
        <f>IF(G23="","",IF(G23&gt;=1.5,"Lệch ≥1,5: nhóm xem lại",IF(MIN(C23:F23)=1,"Có điểm 1: thử lại","")))</f>
        <v/>
      </c>
    </row>
    <row r="24">
      <c r="A24" s="11" t="n"/>
      <c r="B24" s="19" t="n"/>
      <c r="C24" s="8" t="n"/>
      <c r="D24" s="8" t="n"/>
      <c r="E24" s="8" t="n"/>
      <c r="F24" s="8" t="n"/>
      <c r="G24" s="12">
        <f>IF(OR($A24="",COUNT(C24:F24)&lt;4),"",ROUND(MAX(ABS(C24-AVERAGEIFS(C$6:C$35,$A$6:$A$35,$A24)),ABS(D24-AVERAGEIFS(D$6:D$35,$A$6:$A$35,$A24)),ABS(E24-AVERAGEIFS(E$6:E$35,$A$6:$A$35,$A24)),ABS(F24-AVERAGEIFS(F$6:F$35,$A$6:$A$35,$A24))),2))</f>
        <v/>
      </c>
      <c r="H24" s="20">
        <f>IF(G24="","",IF(G24&gt;=1.5,"Lệch ≥1,5: nhóm xem lại",IF(MIN(C24:F24)=1,"Có điểm 1: thử lại","")))</f>
        <v/>
      </c>
    </row>
    <row r="25">
      <c r="A25" s="11" t="n"/>
      <c r="B25" s="19" t="n"/>
      <c r="C25" s="8" t="n"/>
      <c r="D25" s="8" t="n"/>
      <c r="E25" s="8" t="n"/>
      <c r="F25" s="8" t="n"/>
      <c r="G25" s="12">
        <f>IF(OR($A25="",COUNT(C25:F25)&lt;4),"",ROUND(MAX(ABS(C25-AVERAGEIFS(C$6:C$35,$A$6:$A$35,$A25)),ABS(D25-AVERAGEIFS(D$6:D$35,$A$6:$A$35,$A25)),ABS(E25-AVERAGEIFS(E$6:E$35,$A$6:$A$35,$A25)),ABS(F25-AVERAGEIFS(F$6:F$35,$A$6:$A$35,$A25))),2))</f>
        <v/>
      </c>
      <c r="H25" s="20">
        <f>IF(G25="","",IF(G25&gt;=1.5,"Lệch ≥1,5: nhóm xem lại",IF(MIN(C25:F25)=1,"Có điểm 1: thử lại","")))</f>
        <v/>
      </c>
    </row>
    <row r="26">
      <c r="A26" s="11" t="n"/>
      <c r="B26" s="19" t="n"/>
      <c r="C26" s="8" t="n"/>
      <c r="D26" s="8" t="n"/>
      <c r="E26" s="8" t="n"/>
      <c r="F26" s="8" t="n"/>
      <c r="G26" s="12">
        <f>IF(OR($A26="",COUNT(C26:F26)&lt;4),"",ROUND(MAX(ABS(C26-AVERAGEIFS(C$6:C$35,$A$6:$A$35,$A26)),ABS(D26-AVERAGEIFS(D$6:D$35,$A$6:$A$35,$A26)),ABS(E26-AVERAGEIFS(E$6:E$35,$A$6:$A$35,$A26)),ABS(F26-AVERAGEIFS(F$6:F$35,$A$6:$A$35,$A26))),2))</f>
        <v/>
      </c>
      <c r="H26" s="20">
        <f>IF(G26="","",IF(G26&gt;=1.5,"Lệch ≥1,5: nhóm xem lại",IF(MIN(C26:F26)=1,"Có điểm 1: thử lại","")))</f>
        <v/>
      </c>
    </row>
    <row r="27">
      <c r="A27" s="11" t="n"/>
      <c r="B27" s="19" t="n"/>
      <c r="C27" s="8" t="n"/>
      <c r="D27" s="8" t="n"/>
      <c r="E27" s="8" t="n"/>
      <c r="F27" s="8" t="n"/>
      <c r="G27" s="12">
        <f>IF(OR($A27="",COUNT(C27:F27)&lt;4),"",ROUND(MAX(ABS(C27-AVERAGEIFS(C$6:C$35,$A$6:$A$35,$A27)),ABS(D27-AVERAGEIFS(D$6:D$35,$A$6:$A$35,$A27)),ABS(E27-AVERAGEIFS(E$6:E$35,$A$6:$A$35,$A27)),ABS(F27-AVERAGEIFS(F$6:F$35,$A$6:$A$35,$A27))),2))</f>
        <v/>
      </c>
      <c r="H27" s="20">
        <f>IF(G27="","",IF(G27&gt;=1.5,"Lệch ≥1,5: nhóm xem lại",IF(MIN(C27:F27)=1,"Có điểm 1: thử lại","")))</f>
        <v/>
      </c>
    </row>
    <row r="28">
      <c r="A28" s="11" t="n"/>
      <c r="B28" s="19" t="n"/>
      <c r="C28" s="8" t="n"/>
      <c r="D28" s="8" t="n"/>
      <c r="E28" s="8" t="n"/>
      <c r="F28" s="8" t="n"/>
      <c r="G28" s="12">
        <f>IF(OR($A28="",COUNT(C28:F28)&lt;4),"",ROUND(MAX(ABS(C28-AVERAGEIFS(C$6:C$35,$A$6:$A$35,$A28)),ABS(D28-AVERAGEIFS(D$6:D$35,$A$6:$A$35,$A28)),ABS(E28-AVERAGEIFS(E$6:E$35,$A$6:$A$35,$A28)),ABS(F28-AVERAGEIFS(F$6:F$35,$A$6:$A$35,$A28))),2))</f>
        <v/>
      </c>
      <c r="H28" s="20">
        <f>IF(G28="","",IF(G28&gt;=1.5,"Lệch ≥1,5: nhóm xem lại",IF(MIN(C28:F28)=1,"Có điểm 1: thử lại","")))</f>
        <v/>
      </c>
    </row>
    <row r="29">
      <c r="A29" s="11" t="n"/>
      <c r="B29" s="19" t="n"/>
      <c r="C29" s="8" t="n"/>
      <c r="D29" s="8" t="n"/>
      <c r="E29" s="8" t="n"/>
      <c r="F29" s="8" t="n"/>
      <c r="G29" s="12">
        <f>IF(OR($A29="",COUNT(C29:F29)&lt;4),"",ROUND(MAX(ABS(C29-AVERAGEIFS(C$6:C$35,$A$6:$A$35,$A29)),ABS(D29-AVERAGEIFS(D$6:D$35,$A$6:$A$35,$A29)),ABS(E29-AVERAGEIFS(E$6:E$35,$A$6:$A$35,$A29)),ABS(F29-AVERAGEIFS(F$6:F$35,$A$6:$A$35,$A29))),2))</f>
        <v/>
      </c>
      <c r="H29" s="20">
        <f>IF(G29="","",IF(G29&gt;=1.5,"Lệch ≥1,5: nhóm xem lại",IF(MIN(C29:F29)=1,"Có điểm 1: thử lại","")))</f>
        <v/>
      </c>
    </row>
    <row r="30">
      <c r="A30" s="11" t="n"/>
      <c r="B30" s="19" t="n"/>
      <c r="C30" s="8" t="n"/>
      <c r="D30" s="8" t="n"/>
      <c r="E30" s="8" t="n"/>
      <c r="F30" s="8" t="n"/>
      <c r="G30" s="12">
        <f>IF(OR($A30="",COUNT(C30:F30)&lt;4),"",ROUND(MAX(ABS(C30-AVERAGEIFS(C$6:C$35,$A$6:$A$35,$A30)),ABS(D30-AVERAGEIFS(D$6:D$35,$A$6:$A$35,$A30)),ABS(E30-AVERAGEIFS(E$6:E$35,$A$6:$A$35,$A30)),ABS(F30-AVERAGEIFS(F$6:F$35,$A$6:$A$35,$A30))),2))</f>
        <v/>
      </c>
      <c r="H30" s="20">
        <f>IF(G30="","",IF(G30&gt;=1.5,"Lệch ≥1,5: nhóm xem lại",IF(MIN(C30:F30)=1,"Có điểm 1: thử lại","")))</f>
        <v/>
      </c>
    </row>
    <row r="31">
      <c r="A31" s="11" t="n"/>
      <c r="B31" s="19" t="n"/>
      <c r="C31" s="8" t="n"/>
      <c r="D31" s="8" t="n"/>
      <c r="E31" s="8" t="n"/>
      <c r="F31" s="8" t="n"/>
      <c r="G31" s="12">
        <f>IF(OR($A31="",COUNT(C31:F31)&lt;4),"",ROUND(MAX(ABS(C31-AVERAGEIFS(C$6:C$35,$A$6:$A$35,$A31)),ABS(D31-AVERAGEIFS(D$6:D$35,$A$6:$A$35,$A31)),ABS(E31-AVERAGEIFS(E$6:E$35,$A$6:$A$35,$A31)),ABS(F31-AVERAGEIFS(F$6:F$35,$A$6:$A$35,$A31))),2))</f>
        <v/>
      </c>
      <c r="H31" s="20">
        <f>IF(G31="","",IF(G31&gt;=1.5,"Lệch ≥1,5: nhóm xem lại",IF(MIN(C31:F31)=1,"Có điểm 1: thử lại","")))</f>
        <v/>
      </c>
    </row>
    <row r="32">
      <c r="A32" s="11" t="n"/>
      <c r="B32" s="19" t="n"/>
      <c r="C32" s="8" t="n"/>
      <c r="D32" s="8" t="n"/>
      <c r="E32" s="8" t="n"/>
      <c r="F32" s="8" t="n"/>
      <c r="G32" s="12">
        <f>IF(OR($A32="",COUNT(C32:F32)&lt;4),"",ROUND(MAX(ABS(C32-AVERAGEIFS(C$6:C$35,$A$6:$A$35,$A32)),ABS(D32-AVERAGEIFS(D$6:D$35,$A$6:$A$35,$A32)),ABS(E32-AVERAGEIFS(E$6:E$35,$A$6:$A$35,$A32)),ABS(F32-AVERAGEIFS(F$6:F$35,$A$6:$A$35,$A32))),2))</f>
        <v/>
      </c>
      <c r="H32" s="20">
        <f>IF(G32="","",IF(G32&gt;=1.5,"Lệch ≥1,5: nhóm xem lại",IF(MIN(C32:F32)=1,"Có điểm 1: thử lại","")))</f>
        <v/>
      </c>
    </row>
    <row r="33">
      <c r="A33" s="11" t="n"/>
      <c r="B33" s="19" t="n"/>
      <c r="C33" s="8" t="n"/>
      <c r="D33" s="8" t="n"/>
      <c r="E33" s="8" t="n"/>
      <c r="F33" s="8" t="n"/>
      <c r="G33" s="12">
        <f>IF(OR($A33="",COUNT(C33:F33)&lt;4),"",ROUND(MAX(ABS(C33-AVERAGEIFS(C$6:C$35,$A$6:$A$35,$A33)),ABS(D33-AVERAGEIFS(D$6:D$35,$A$6:$A$35,$A33)),ABS(E33-AVERAGEIFS(E$6:E$35,$A$6:$A$35,$A33)),ABS(F33-AVERAGEIFS(F$6:F$35,$A$6:$A$35,$A33))),2))</f>
        <v/>
      </c>
      <c r="H33" s="20">
        <f>IF(G33="","",IF(G33&gt;=1.5,"Lệch ≥1,5: nhóm xem lại",IF(MIN(C33:F33)=1,"Có điểm 1: thử lại","")))</f>
        <v/>
      </c>
    </row>
    <row r="34">
      <c r="A34" s="11" t="n"/>
      <c r="B34" s="19" t="n"/>
      <c r="C34" s="8" t="n"/>
      <c r="D34" s="8" t="n"/>
      <c r="E34" s="8" t="n"/>
      <c r="F34" s="8" t="n"/>
      <c r="G34" s="12">
        <f>IF(OR($A34="",COUNT(C34:F34)&lt;4),"",ROUND(MAX(ABS(C34-AVERAGEIFS(C$6:C$35,$A$6:$A$35,$A34)),ABS(D34-AVERAGEIFS(D$6:D$35,$A$6:$A$35,$A34)),ABS(E34-AVERAGEIFS(E$6:E$35,$A$6:$A$35,$A34)),ABS(F34-AVERAGEIFS(F$6:F$35,$A$6:$A$35,$A34))),2))</f>
        <v/>
      </c>
      <c r="H34" s="20">
        <f>IF(G34="","",IF(G34&gt;=1.5,"Lệch ≥1,5: nhóm xem lại",IF(MIN(C34:F34)=1,"Có điểm 1: thử lại","")))</f>
        <v/>
      </c>
    </row>
    <row r="35">
      <c r="A35" s="11" t="n"/>
      <c r="B35" s="19" t="n"/>
      <c r="C35" s="8" t="n"/>
      <c r="D35" s="8" t="n"/>
      <c r="E35" s="8" t="n"/>
      <c r="F35" s="8" t="n"/>
      <c r="G35" s="12">
        <f>IF(OR($A35="",COUNT(C35:F35)&lt;4),"",ROUND(MAX(ABS(C35-AVERAGEIFS(C$6:C$35,$A$6:$A$35,$A35)),ABS(D35-AVERAGEIFS(D$6:D$35,$A$6:$A$35,$A35)),ABS(E35-AVERAGEIFS(E$6:E$35,$A$6:$A$35,$A35)),ABS(F35-AVERAGEIFS(F$6:F$35,$A$6:$A$35,$A35))),2))</f>
        <v/>
      </c>
      <c r="H35" s="20">
        <f>IF(G35="","",IF(G35&gt;=1.5,"Lệch ≥1,5: nhóm xem lại",IF(MIN(C35:F35)=1,"Có điểm 1: thử lại","")))</f>
        <v/>
      </c>
    </row>
    <row r="37">
      <c r="A37" s="3" t="inlineStr">
        <is>
          <t>Bảng 2. Kết quả theo mẫu (điểm trung bình × hệ số)</t>
        </is>
      </c>
    </row>
    <row r="38" ht="32" customHeight="1">
      <c r="A38" s="6" t="inlineStr">
        <is>
          <t>Mã mẫu</t>
        </is>
      </c>
      <c r="B38" s="6" t="inlineStr">
        <is>
          <t>Số người thử</t>
        </is>
      </c>
      <c r="C38" s="6" t="inlineStr">
        <is>
          <t>TB ngoại hình</t>
        </is>
      </c>
      <c r="D38" s="6" t="inlineStr">
        <is>
          <t>TB màu nước</t>
        </is>
      </c>
      <c r="E38" s="6" t="inlineStr">
        <is>
          <t>TB mùi</t>
        </is>
      </c>
      <c r="F38" s="6" t="inlineStr">
        <is>
          <t>TB vị</t>
        </is>
      </c>
      <c r="G38" s="6" t="inlineStr">
        <is>
          <t>Điểm TL ngoại hình</t>
        </is>
      </c>
      <c r="H38" s="6" t="inlineStr">
        <is>
          <t>Điểm TL màu nước</t>
        </is>
      </c>
      <c r="I38" s="6" t="inlineStr">
        <is>
          <t>Điểm TL mùi</t>
        </is>
      </c>
      <c r="J38" s="6" t="inlineStr">
        <is>
          <t>Điểm TL vị</t>
        </is>
      </c>
      <c r="K38" s="6" t="inlineStr">
        <is>
          <t>Tổng điểm</t>
        </is>
      </c>
      <c r="L38" s="6" t="inlineStr">
        <is>
          <t>Xếp hạng</t>
        </is>
      </c>
      <c r="M38" s="6" t="inlineStr">
        <is>
          <t>Kiểm</t>
        </is>
      </c>
    </row>
    <row r="39">
      <c r="A39" s="11" t="inlineStr">
        <is>
          <t>A</t>
        </is>
      </c>
      <c r="B39" s="10">
        <f>IF(A39="","",COUNTIFS($A$6:$A$35,A39,$C$6:$C$35,"&lt;&gt;"))</f>
        <v/>
      </c>
      <c r="C39" s="9">
        <f>IF(OR(A39="",B39=0),"",ROUND(AVERAGEIFS(C$6:C$35,$A$6:$A$35,A39),1))</f>
        <v/>
      </c>
      <c r="D39" s="9">
        <f>IF(OR(A39="",B39=0),"",ROUND(AVERAGEIFS(D$6:D$35,$A$6:$A$35,A39),1))</f>
        <v/>
      </c>
      <c r="E39" s="9">
        <f>IF(OR(A39="",B39=0),"",ROUND(AVERAGEIFS(E$6:E$35,$A$6:$A$35,A39),1))</f>
        <v/>
      </c>
      <c r="F39" s="9">
        <f>IF(OR(A39="",B39=0),"",ROUND(AVERAGEIFS(F$6:F$35,$A$6:$A$35,A39),1))</f>
        <v/>
      </c>
      <c r="G39" s="12">
        <f>IF(C39="","",C39*C$3)</f>
        <v/>
      </c>
      <c r="H39" s="12">
        <f>IF(D39="","",D39*D$3)</f>
        <v/>
      </c>
      <c r="I39" s="12">
        <f>IF(E39="","",E39*E$3)</f>
        <v/>
      </c>
      <c r="J39" s="12">
        <f>IF(F39="","",F39*F$3)</f>
        <v/>
      </c>
      <c r="K39" s="13">
        <f>IF(G39="","",SUM(G39:J39))</f>
        <v/>
      </c>
      <c r="L39" s="21">
        <f>IF(K39="","",IF(MIN(C39:F39)=0,"Loại mẫu (có ô 0)",IF(K39&gt;=18.2,"Tốt",IF(K39&gt;=15.2,"Khá",IF(K39&gt;=11.2,"Trung bình",IF(K39&gt;=7.2,"Kém","Dưới 7,2"))))))</f>
        <v/>
      </c>
      <c r="M39" s="10">
        <f>IF(K39="","",IF(B39&lt;5,"Dưới 5 người thử",IF(MIN(C39:F39)&lt;2.8,"Có chỉ tiêu dưới 2,8","OK")))</f>
        <v/>
      </c>
    </row>
    <row r="40">
      <c r="A40" s="11" t="inlineStr">
        <is>
          <t>B</t>
        </is>
      </c>
      <c r="B40" s="10">
        <f>IF(A40="","",COUNTIFS($A$6:$A$35,A40,$C$6:$C$35,"&lt;&gt;"))</f>
        <v/>
      </c>
      <c r="C40" s="9">
        <f>IF(OR(A40="",B40=0),"",ROUND(AVERAGEIFS(C$6:C$35,$A$6:$A$35,A40),1))</f>
        <v/>
      </c>
      <c r="D40" s="9">
        <f>IF(OR(A40="",B40=0),"",ROUND(AVERAGEIFS(D$6:D$35,$A$6:$A$35,A40),1))</f>
        <v/>
      </c>
      <c r="E40" s="9">
        <f>IF(OR(A40="",B40=0),"",ROUND(AVERAGEIFS(E$6:E$35,$A$6:$A$35,A40),1))</f>
        <v/>
      </c>
      <c r="F40" s="9">
        <f>IF(OR(A40="",B40=0),"",ROUND(AVERAGEIFS(F$6:F$35,$A$6:$A$35,A40),1))</f>
        <v/>
      </c>
      <c r="G40" s="12">
        <f>IF(C40="","",C40*C$3)</f>
        <v/>
      </c>
      <c r="H40" s="12">
        <f>IF(D40="","",D40*D$3)</f>
        <v/>
      </c>
      <c r="I40" s="12">
        <f>IF(E40="","",E40*E$3)</f>
        <v/>
      </c>
      <c r="J40" s="12">
        <f>IF(F40="","",F40*F$3)</f>
        <v/>
      </c>
      <c r="K40" s="13">
        <f>IF(G40="","",SUM(G40:J40))</f>
        <v/>
      </c>
      <c r="L40" s="21">
        <f>IF(K40="","",IF(MIN(C40:F40)=0,"Loại mẫu (có ô 0)",IF(K40&gt;=18.2,"Tốt",IF(K40&gt;=15.2,"Khá",IF(K40&gt;=11.2,"Trung bình",IF(K40&gt;=7.2,"Kém","Dưới 7,2"))))))</f>
        <v/>
      </c>
      <c r="M40" s="10">
        <f>IF(K40="","",IF(B40&lt;5,"Dưới 5 người thử",IF(MIN(C40:F40)&lt;2.8,"Có chỉ tiêu dưới 2,8","OK")))</f>
        <v/>
      </c>
    </row>
    <row r="41">
      <c r="A41" s="11" t="inlineStr">
        <is>
          <t>C</t>
        </is>
      </c>
      <c r="B41" s="10">
        <f>IF(A41="","",COUNTIFS($A$6:$A$35,A41,$C$6:$C$35,"&lt;&gt;"))</f>
        <v/>
      </c>
      <c r="C41" s="9">
        <f>IF(OR(A41="",B41=0),"",ROUND(AVERAGEIFS(C$6:C$35,$A$6:$A$35,A41),1))</f>
        <v/>
      </c>
      <c r="D41" s="9">
        <f>IF(OR(A41="",B41=0),"",ROUND(AVERAGEIFS(D$6:D$35,$A$6:$A$35,A41),1))</f>
        <v/>
      </c>
      <c r="E41" s="9">
        <f>IF(OR(A41="",B41=0),"",ROUND(AVERAGEIFS(E$6:E$35,$A$6:$A$35,A41),1))</f>
        <v/>
      </c>
      <c r="F41" s="9">
        <f>IF(OR(A41="",B41=0),"",ROUND(AVERAGEIFS(F$6:F$35,$A$6:$A$35,A41),1))</f>
        <v/>
      </c>
      <c r="G41" s="12">
        <f>IF(C41="","",C41*C$3)</f>
        <v/>
      </c>
      <c r="H41" s="12">
        <f>IF(D41="","",D41*D$3)</f>
        <v/>
      </c>
      <c r="I41" s="12">
        <f>IF(E41="","",E41*E$3)</f>
        <v/>
      </c>
      <c r="J41" s="12">
        <f>IF(F41="","",F41*F$3)</f>
        <v/>
      </c>
      <c r="K41" s="13">
        <f>IF(G41="","",SUM(G41:J41))</f>
        <v/>
      </c>
      <c r="L41" s="21">
        <f>IF(K41="","",IF(MIN(C41:F41)=0,"Loại mẫu (có ô 0)",IF(K41&gt;=18.2,"Tốt",IF(K41&gt;=15.2,"Khá",IF(K41&gt;=11.2,"Trung bình",IF(K41&gt;=7.2,"Kém","Dưới 7,2"))))))</f>
        <v/>
      </c>
      <c r="M41" s="10">
        <f>IF(K41="","",IF(B41&lt;5,"Dưới 5 người thử",IF(MIN(C41:F41)&lt;2.8,"Có chỉ tiêu dưới 2,8","OK")))</f>
        <v/>
      </c>
    </row>
    <row r="42">
      <c r="A42" s="11" t="n"/>
      <c r="B42" s="10">
        <f>IF(A42="","",COUNTIFS($A$6:$A$35,A42,$C$6:$C$35,"&lt;&gt;"))</f>
        <v/>
      </c>
      <c r="C42" s="9">
        <f>IF(OR(A42="",B42=0),"",ROUND(AVERAGEIFS(C$6:C$35,$A$6:$A$35,A42),1))</f>
        <v/>
      </c>
      <c r="D42" s="9">
        <f>IF(OR(A42="",B42=0),"",ROUND(AVERAGEIFS(D$6:D$35,$A$6:$A$35,A42),1))</f>
        <v/>
      </c>
      <c r="E42" s="9">
        <f>IF(OR(A42="",B42=0),"",ROUND(AVERAGEIFS(E$6:E$35,$A$6:$A$35,A42),1))</f>
        <v/>
      </c>
      <c r="F42" s="9">
        <f>IF(OR(A42="",B42=0),"",ROUND(AVERAGEIFS(F$6:F$35,$A$6:$A$35,A42),1))</f>
        <v/>
      </c>
      <c r="G42" s="12">
        <f>IF(C42="","",C42*C$3)</f>
        <v/>
      </c>
      <c r="H42" s="12">
        <f>IF(D42="","",D42*D$3)</f>
        <v/>
      </c>
      <c r="I42" s="12">
        <f>IF(E42="","",E42*E$3)</f>
        <v/>
      </c>
      <c r="J42" s="12">
        <f>IF(F42="","",F42*F$3)</f>
        <v/>
      </c>
      <c r="K42" s="13">
        <f>IF(G42="","",SUM(G42:J42))</f>
        <v/>
      </c>
      <c r="L42" s="21">
        <f>IF(K42="","",IF(MIN(C42:F42)=0,"Loại mẫu (có ô 0)",IF(K42&gt;=18.2,"Tốt",IF(K42&gt;=15.2,"Khá",IF(K42&gt;=11.2,"Trung bình",IF(K42&gt;=7.2,"Kém","Dưới 7,2"))))))</f>
        <v/>
      </c>
      <c r="M42" s="10">
        <f>IF(K42="","",IF(B42&lt;5,"Dưới 5 người thử",IF(MIN(C42:F42)&lt;2.8,"Có chỉ tiêu dưới 2,8","OK")))</f>
        <v/>
      </c>
    </row>
    <row r="43">
      <c r="A43" s="11" t="n"/>
      <c r="B43" s="10">
        <f>IF(A43="","",COUNTIFS($A$6:$A$35,A43,$C$6:$C$35,"&lt;&gt;"))</f>
        <v/>
      </c>
      <c r="C43" s="9">
        <f>IF(OR(A43="",B43=0),"",ROUND(AVERAGEIFS(C$6:C$35,$A$6:$A$35,A43),1))</f>
        <v/>
      </c>
      <c r="D43" s="9">
        <f>IF(OR(A43="",B43=0),"",ROUND(AVERAGEIFS(D$6:D$35,$A$6:$A$35,A43),1))</f>
        <v/>
      </c>
      <c r="E43" s="9">
        <f>IF(OR(A43="",B43=0),"",ROUND(AVERAGEIFS(E$6:E$35,$A$6:$A$35,A43),1))</f>
        <v/>
      </c>
      <c r="F43" s="9">
        <f>IF(OR(A43="",B43=0),"",ROUND(AVERAGEIFS(F$6:F$35,$A$6:$A$35,A43),1))</f>
        <v/>
      </c>
      <c r="G43" s="12">
        <f>IF(C43="","",C43*C$3)</f>
        <v/>
      </c>
      <c r="H43" s="12">
        <f>IF(D43="","",D43*D$3)</f>
        <v/>
      </c>
      <c r="I43" s="12">
        <f>IF(E43="","",E43*E$3)</f>
        <v/>
      </c>
      <c r="J43" s="12">
        <f>IF(F43="","",F43*F$3)</f>
        <v/>
      </c>
      <c r="K43" s="13">
        <f>IF(G43="","",SUM(G43:J43))</f>
        <v/>
      </c>
      <c r="L43" s="21">
        <f>IF(K43="","",IF(MIN(C43:F43)=0,"Loại mẫu (có ô 0)",IF(K43&gt;=18.2,"Tốt",IF(K43&gt;=15.2,"Khá",IF(K43&gt;=11.2,"Trung bình",IF(K43&gt;=7.2,"Kém","Dưới 7,2"))))))</f>
        <v/>
      </c>
      <c r="M43" s="10">
        <f>IF(K43="","",IF(B43&lt;5,"Dưới 5 người thử",IF(MIN(C43:F43)&lt;2.8,"Có chỉ tiêu dưới 2,8","OK")))</f>
        <v/>
      </c>
    </row>
    <row r="45" ht="30" customHeight="1">
      <c r="A45" s="15" t="inlineStr">
        <is>
          <t>Xếp hạng: Tốt 18,2–20,0 · Khá 15,2–18,1 · Trung bình 11,2–15,1 · Kém 7,2–11,1 (Bảng 3 TCVN 3218:2012); điều kiện điểm từng chỉ tiêu cho mỗi hạng đọc trong bản tiêu chuẩn. Hội đồng theo TCVN 3215-79: 5–12 người.</t>
        </is>
      </c>
    </row>
    <row r="47">
      <c r="A47" s="17" t="inlineStr">
        <is>
          <t>Mẫu tham khảo, các bên tự điều chỉnh; không thay bản tiêu chuẩn TCVN 3218:2012 chính thức và không thay phép thử của phòng thử nghiệm.</t>
        </is>
      </c>
    </row>
  </sheetData>
  <mergeCells count="4">
    <mergeCell ref="A2:L2"/>
    <mergeCell ref="A47:M47"/>
    <mergeCell ref="A1:L1"/>
    <mergeCell ref="A45:M45"/>
  </mergeCells>
  <conditionalFormatting sqref="H6:H35">
    <cfRule type="expression" priority="1" dxfId="0">
      <formula>H6&lt;&gt;""</formula>
    </cfRule>
  </conditionalFormatting>
  <dataValidations count="1">
    <dataValidation sqref="C6:F35" showDropDown="0" showInputMessage="0" showErrorMessage="1" allowBlank="1" errorTitle="Điểm không hợp lệ" error="Điểm phải từ 0 đến 5 (TCVN 3218:2012 chấm 1–5, lẻ 0,5)." type="decimal" operator="between">
      <formula1>0</formula1>
      <formula2>5</formula2>
    </dataValidation>
  </dataValidations>
  <pageMargins left="0.5" right="0.5" top="0.6" bottom="0.6"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F23"/>
  <sheetViews>
    <sheetView workbookViewId="0">
      <selection activeCell="A1" sqref="A1"/>
    </sheetView>
  </sheetViews>
  <sheetFormatPr baseColWidth="8" defaultRowHeight="15"/>
  <cols>
    <col width="26" customWidth="1" min="1" max="1"/>
    <col width="30" customWidth="1" min="2" max="2"/>
    <col width="26" customWidth="1" min="3" max="3"/>
    <col width="24" customWidth="1" min="4" max="4"/>
    <col width="26" customWidth="1" min="5" max="5"/>
    <col width="26" customWidth="1" min="6" max="6"/>
  </cols>
  <sheetData>
    <row r="1">
      <c r="A1" s="22" t="inlineStr">
        <is>
          <t>HƯỚNG DẪN DÙNG MẪU PHIẾU ĐÁNH GIÁ CẢM QUAN CHÈ (TCVN 3218:2012)</t>
        </is>
      </c>
    </row>
    <row r="2" ht="30" customHeight="1">
      <c r="A2" s="15" t="inlineStr">
        <is>
          <t>Ô nền vàng: anh chị điền. Ô trắng: công thức tự tính, không gõ đè. Mô tả mức điểm dưới đây tóm theo Bảng 1 của tiêu chuẩn; khi chấm chính thức dùng nguyên văn bản tiêu chuẩn.</t>
        </is>
      </c>
    </row>
    <row r="4">
      <c r="A4" s="6" t="inlineStr">
        <is>
          <t>Chỉ tiêu (hệ số)</t>
        </is>
      </c>
      <c r="B4" s="6" t="inlineStr">
        <is>
          <t>5 điểm</t>
        </is>
      </c>
      <c r="C4" s="6" t="inlineStr">
        <is>
          <t>4 điểm</t>
        </is>
      </c>
      <c r="D4" s="6" t="inlineStr">
        <is>
          <t>3 điểm</t>
        </is>
      </c>
      <c r="E4" s="6" t="inlineStr">
        <is>
          <t>2 điểm</t>
        </is>
      </c>
      <c r="F4" s="6" t="inlineStr">
        <is>
          <t>1 điểm</t>
        </is>
      </c>
    </row>
    <row r="5" ht="48" customHeight="1">
      <c r="A5" s="23" t="inlineStr">
        <is>
          <t>Ngoại hình chè khô (1,0; 25%)</t>
        </is>
      </c>
      <c r="B5" s="24" t="inlineStr">
        <is>
          <t>Cánh chắc, xoăn, non, đều màu và kích thước, trau chuốt</t>
        </is>
      </c>
      <c r="C5" s="24" t="inlineStr">
        <is>
          <t>Tương đối hấp dẫn, chắc, xoăn; có lỗi nhỏ</t>
        </is>
      </c>
      <c r="D5" s="24" t="inlineStr">
        <is>
          <t>Xoăn, tương đối đều; có vài lỗi</t>
        </is>
      </c>
      <c r="E5" s="24" t="inlineStr">
        <is>
          <t>Lẫn loại, không đều; lộ xơ râu, cẫng già, bồm</t>
        </is>
      </c>
      <c r="F5" s="24" t="inlineStr">
        <is>
          <t>Lẫn loại quá nhiều; xơ râu, cẫng, bồm, tạp chất</t>
        </is>
      </c>
    </row>
    <row r="6" ht="48" customHeight="1">
      <c r="A6" s="23" t="inlineStr">
        <is>
          <t>Màu nước (0,6; 15%)</t>
        </is>
      </c>
      <c r="B6" s="24" t="inlineStr">
        <is>
          <t>Trong, sáng, sánh, đặc trưng</t>
        </is>
      </c>
      <c r="C6" s="24" t="inlineStr">
        <is>
          <t>Trong, sáng, tương đối sánh</t>
        </is>
      </c>
      <c r="D6" s="24" t="inlineStr">
        <is>
          <t>Trong, kém sánh, có cặn nhẹ</t>
        </is>
      </c>
      <c r="E6" s="24" t="inlineStr">
        <is>
          <t>Đục, tối, nhiều cặn hoặc nhạt màu</t>
        </is>
      </c>
      <c r="F6" s="24" t="inlineStr">
        <is>
          <t>Như mức 2, nặng hơn</t>
        </is>
      </c>
    </row>
    <row r="7" ht="48" customHeight="1">
      <c r="A7" s="23" t="inlineStr">
        <is>
          <t>Mùi (1,2; 30%)</t>
        </is>
      </c>
      <c r="B7" s="24" t="inlineStr">
        <is>
          <t>Thơm tự nhiên, đặc trưng, dễ chịu, gây ấn tượng</t>
        </is>
      </c>
      <c r="C7" s="24" t="inlineStr">
        <is>
          <t>Thơm tự nhiên, khá hấp dẫn; không mùi lạ</t>
        </is>
      </c>
      <c r="D7" s="24" t="inlineStr">
        <is>
          <t>Thơm, tương đối đặc trưng</t>
        </is>
      </c>
      <c r="E7" s="24" t="inlineStr">
        <is>
          <t>Kém thơm; lộ mùi lạ, mùi khuyết tật</t>
        </is>
      </c>
      <c r="F7" s="24" t="inlineStr">
        <is>
          <t>Lộ rõ mùi lạ, mùi khuyết tật; khó chịu</t>
        </is>
      </c>
    </row>
    <row r="8" ht="48" customHeight="1">
      <c r="A8" s="23" t="inlineStr">
        <is>
          <t>Vị (1,2; 30%)</t>
        </is>
      </c>
      <c r="B8" s="24" t="inlineStr">
        <is>
          <t>Chát dịu, dễ chịu, có hậu; hài hòa với mùi</t>
        </is>
      </c>
      <c r="C8" s="24" t="inlineStr">
        <is>
          <t>Chát, tương đối đặc trưng</t>
        </is>
      </c>
      <c r="D8" s="24" t="inlineStr">
        <is>
          <t>Chát xít; lộ vị chè già, vị lạ</t>
        </is>
      </c>
      <c r="E8" s="24" t="inlineStr">
        <is>
          <t>Chát gắt, đắng hoặc rất nhạt; vị lạ</t>
        </is>
      </c>
      <c r="F8" s="24" t="inlineStr">
        <is>
          <t>Như mức 2, nặng hơn; gây khó chịu</t>
        </is>
      </c>
    </row>
    <row r="10">
      <c r="A10" s="25" t="inlineStr">
        <is>
          <t>Mục</t>
        </is>
      </c>
      <c r="B10" s="25" t="inlineStr">
        <is>
          <t>Cách làm</t>
        </is>
      </c>
      <c r="C10" s="26" t="n"/>
      <c r="D10" s="26" t="n"/>
      <c r="E10" s="26" t="n"/>
      <c r="F10" s="27" t="n"/>
    </row>
    <row r="11" ht="46" customHeight="1">
      <c r="A11" s="23" t="inlineStr">
        <is>
          <t>Chuẩn bị (TCVN 5086 / ISO 3103)</t>
        </is>
      </c>
      <c r="B11" s="24" t="inlineStr">
        <is>
          <t>Ấm sứ trắng có nắp, mép răng cưa; 2 g chè cho 100 ml nước (ấm lớn 5,6 g/khoảng 285 ml; ấm nhỏ 2,8 g/khoảng 140 ml); nước đang sôi; hãm 6 phút; rót qua khe răng cưa ra chén; lật bã lên nắp để xem. Đây là điều kiện thử để so mẫu, không phải cách pha bán hàng.</t>
        </is>
      </c>
    </row>
    <row r="12" ht="46" customHeight="1">
      <c r="A12" s="23" t="inlineStr">
        <is>
          <t>Người thử</t>
        </is>
      </c>
      <c r="B12" s="24" t="inlineStr">
        <is>
          <t>TCVN 3215-79: hội đồng 5–12 người. Chấm độc lập, không bàn nhau. Người pha là người khác, gán mã A, B, C và giữ danh sách nguồn hàng tới khi chấm xong.</t>
        </is>
      </c>
    </row>
    <row r="13" ht="46" customHeight="1">
      <c r="A13" s="23" t="inlineStr">
        <is>
          <t>Thứ tự chấm</t>
        </is>
      </c>
      <c r="B13" s="24" t="inlineStr">
        <is>
          <t>Ngoại hình chè khô (trước khi pha) → màu nước (ngay khi rót) → mùi (khi còn nóng, ngửi cả bã) → vị (xúc miệng giữa các mẫu).</t>
        </is>
      </c>
    </row>
    <row r="14" ht="46" customHeight="1">
      <c r="A14" s="23" t="inlineStr">
        <is>
          <t>Thang điểm</t>
        </is>
      </c>
      <c r="B14" s="24" t="inlineStr">
        <is>
          <t>1–5, lẻ tới 0,5 (TCVN 3218:2012). Ô cho nhập 0 chỉ để đánh dấu mẫu hỏng cần loại – quy ước của file, theo cách TCVN 3215-79 coi điểm 0 là hỏng.</t>
        </is>
      </c>
    </row>
    <row r="15" ht="46" customHeight="1">
      <c r="A15" s="23" t="inlineStr">
        <is>
          <t>Hệ số</t>
        </is>
      </c>
      <c r="B15" s="24" t="inlineStr">
        <is>
          <t>Ngoại hình 1,0 · Màu nước 0,6 · Mùi 1,2 · Vị 1,2 (tổng 4,0, điểm tối đa 20). Hệ số vị suy từ tổng 100% và 4,0 – đối chiếu bản tiêu chuẩn chính thức; sửa ở ô nền vàng nếu khác.</t>
        </is>
      </c>
    </row>
    <row r="16" ht="46" customHeight="1">
      <c r="A16" s="23" t="inlineStr">
        <is>
          <t>Tính điểm</t>
        </is>
      </c>
      <c r="B16" s="24" t="inlineStr">
        <is>
          <t>Điểm trung bình mỗi chỉ tiêu = trung bình điểm của các người thử, làm tròn 1 chữ số thập phân. Điểm có trọng lượng = điểm trung bình × hệ số. Tổng = cộng 4 điểm có trọng lượng.</t>
        </is>
      </c>
    </row>
    <row r="17" ht="46" customHeight="1">
      <c r="A17" s="23" t="inlineStr">
        <is>
          <t>Xếp hạng</t>
        </is>
      </c>
      <c r="B17" s="24" t="inlineStr">
        <is>
          <t>Tốt 18,2–20,0 · Khá 15,2–18,1 · Trung bình 11,2–15,1 · Kém 7,2–11,1. Có điều kiện điểm từng chỉ tiêu cho mỗi hạng (có mốc 2,8) – xem bản tiêu chuẩn; file báo khi có chỉ tiêu dưới 2,8.</t>
        </is>
      </c>
    </row>
    <row r="18" ht="46" customHeight="1">
      <c r="A18" s="23" t="inlineStr">
        <is>
          <t>Xem lại kết quả</t>
        </is>
      </c>
      <c r="B18" s="24" t="inlineStr">
        <is>
          <t>Có người chấm 1 điểm: thử lại mẫu. Người chấm lệch từ 1,5 điểm so với trung bình mẫu: nhóm nghe lý do rồi quyết định (sheet tổng hợp tự báo).</t>
        </is>
      </c>
    </row>
    <row r="19" ht="46" customHeight="1">
      <c r="A19" s="23" t="inlineStr">
        <is>
          <t>Giới hạn</t>
        </is>
      </c>
      <c r="B19" s="24" t="inlineStr">
        <is>
          <t>Phạm vi TCVN 3218:2012: chè đen và chè xanh rời. Điểm cảm quan không thay phiếu kiểm nghiệm an toàn thực phẩm của lô hàng.</t>
        </is>
      </c>
    </row>
    <row r="21" ht="30" customHeight="1">
      <c r="A21" s="18" t="inlineStr">
        <is>
          <t>Ví dụ giả định trong sheet tổng hợp: Mẫu A tổng 14,92 (Trung bình), Mẫu B 16,88 (Khá), Mẫu C 12,28 (Trung bình). Không phải kết quả của sản phẩm hay thương hiệu nào.</t>
        </is>
      </c>
    </row>
    <row r="23">
      <c r="A23" s="17" t="inlineStr">
        <is>
          <t>Mẫu tham khảo, các bên tự điều chỉnh; không thay bản tiêu chuẩn TCVN 3218:2012 chính thức và không thay phép thử của phòng thử nghiệm.</t>
        </is>
      </c>
    </row>
  </sheetData>
  <mergeCells count="14">
    <mergeCell ref="A2:F2"/>
    <mergeCell ref="B12:F12"/>
    <mergeCell ref="B16:F16"/>
    <mergeCell ref="B15:F15"/>
    <mergeCell ref="B10:F10"/>
    <mergeCell ref="A1:F1"/>
    <mergeCell ref="B11:F11"/>
    <mergeCell ref="A23:F23"/>
    <mergeCell ref="B19:F19"/>
    <mergeCell ref="B14:F14"/>
    <mergeCell ref="A21:F21"/>
    <mergeCell ref="B17:F17"/>
    <mergeCell ref="B18:F18"/>
    <mergeCell ref="B13:F13"/>
  </mergeCells>
  <pageMargins left="0.5" right="0.5" top="0.6" bottom="0.6"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2026-10-28T02:10:37Z</dcterms:created>
  <dcterms:modified xmlns:dcterms="http://purl.org/dc/terms/" xmlns:xsi="http://www.w3.org/2001/XMLSchema-instance" xsi:type="dcterms:W3CDTF">2026-10-28T02:10:37Z</dcterms:modified>
</cp:coreProperties>
</file>