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mở tiệm" sheetId="1" state="visible" r:id="rId1"/>
    <sheet xmlns:r="http://schemas.openxmlformats.org/officeDocument/2006/relationships" name="Dự trù vốn" sheetId="2" state="visible" r:id="rId2"/>
    <sheet xmlns:r="http://schemas.openxmlformats.org/officeDocument/2006/relationships" name="Giấy tờ cần có" sheetId="3" state="visible" r:id="rId3"/>
    <sheet xmlns:r="http://schemas.openxmlformats.org/officeDocument/2006/relationships" name="Hướng dẫn" sheetId="4" state="visible" r:id="rId4"/>
  </sheets>
  <definedNames>
    <definedName name="_xlnm.Print_Titles" localSheetId="0">'Checklist mở tiệm'!$16:$16</definedName>
    <definedName name="_xlnm.Print_Titles" localSheetId="1">'Dự trù vốn'!$8:$8</definedName>
    <definedName name="_xlnm.Print_Titles" localSheetId="2">'Giấy tờ cần có'!$4:$4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;[Red]\-#,##0;&quot;-&quot;"/>
    <numFmt numFmtId="166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sz val="11"/>
    </font>
    <font>
      <name val="Arial"/>
      <i val="1"/>
      <sz val="10"/>
    </font>
    <font>
      <name val="Arial"/>
      <i val="1"/>
      <sz val="11"/>
    </font>
  </fonts>
  <fills count="5">
    <fill>
      <patternFill/>
    </fill>
    <fill>
      <patternFill patternType="gray125"/>
    </fill>
    <fill>
      <patternFill patternType="solid">
        <fgColor rgb="FFFFF6D5"/>
      </patternFill>
    </fill>
    <fill>
      <patternFill patternType="solid">
        <fgColor rgb="FFE3EFE3"/>
      </patternFill>
    </fill>
    <fill>
      <patternFill patternType="solid">
        <fgColor rgb="FFF1F5F1"/>
      </patternFill>
    </fill>
  </fills>
  <borders count="6">
    <border>
      <left/>
      <right/>
      <top/>
      <bottom/>
      <diagonal/>
    </border>
    <border>
      <left style="thin">
        <color rgb="FFC9D3C7"/>
      </left>
      <right style="thin">
        <color rgb="FFC9D3C7"/>
      </right>
      <top style="thin">
        <color rgb="FFC9D3C7"/>
      </top>
      <bottom style="thin">
        <color rgb="FFC9D3C7"/>
      </bottom>
    </border>
    <border>
      <left/>
      <right/>
      <top style="thin">
        <color rgb="FFC9D3C7"/>
      </top>
      <bottom/>
      <diagonal/>
    </border>
    <border>
      <left/>
      <right style="thin">
        <color rgb="FFC9D3C7"/>
      </right>
      <top style="thin">
        <color rgb="FFC9D3C7"/>
      </top>
      <bottom/>
      <diagonal/>
    </border>
    <border>
      <left/>
      <right style="thin">
        <color rgb="FFC9D3C7"/>
      </right>
      <top style="thin">
        <color rgb="FFC9D3C7"/>
      </top>
      <bottom style="thin">
        <color rgb="FFC9D3C7"/>
      </bottom>
      <diagonal/>
    </border>
    <border>
      <left/>
      <right/>
      <top style="thin">
        <color rgb="FFC9D3C7"/>
      </top>
      <bottom style="thin">
        <color rgb="FFC9D3C7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2" fillId="2" borderId="1" applyAlignment="1" pivotButton="0" quotePrefix="0" xfId="0">
      <alignment vertical="top" wrapText="1"/>
    </xf>
    <xf numFmtId="164" fontId="2" fillId="2" borderId="1" applyAlignment="1" pivotButton="0" quotePrefix="0" xfId="0">
      <alignment horizontal="left"/>
    </xf>
    <xf numFmtId="0" fontId="4" fillId="0" borderId="0" applyAlignment="1" pivotButton="0" quotePrefix="0" xfId="0">
      <alignment vertical="center"/>
    </xf>
    <xf numFmtId="164" fontId="2" fillId="0" borderId="1" applyAlignment="1" pivotButton="0" quotePrefix="0" xfId="0">
      <alignment horizontal="left"/>
    </xf>
    <xf numFmtId="1" fontId="2" fillId="0" borderId="1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1" fontId="2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5" fontId="2" fillId="2" borderId="1" applyAlignment="1" pivotButton="0" quotePrefix="0" xfId="0">
      <alignment vertical="top" wrapText="1"/>
    </xf>
    <xf numFmtId="166" fontId="2" fillId="2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right" vertical="top"/>
    </xf>
    <xf numFmtId="165" fontId="2" fillId="2" borderId="1" applyAlignment="1" pivotButton="0" quotePrefix="0" xfId="0">
      <alignment horizontal="right" vertical="top"/>
    </xf>
    <xf numFmtId="166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5" pivotButton="0" quotePrefix="0" xfId="0"/>
    <xf numFmtId="165" fontId="2" fillId="0" borderId="1" applyAlignment="1" pivotButton="0" quotePrefix="0" xfId="0">
      <alignment vertical="top" wrapText="1"/>
    </xf>
    <xf numFmtId="165" fontId="3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1" fontId="3" fillId="0" borderId="1" applyAlignment="1" pivotButton="0" quotePrefix="0" xfId="0">
      <alignment vertical="top" wrapText="1"/>
    </xf>
    <xf numFmtId="164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vertical="top" wrapText="1"/>
    </xf>
    <xf numFmtId="9" fontId="3" fillId="4" borderId="1" applyAlignment="1" pivotButton="0" quotePrefix="0" xfId="0">
      <alignment horizontal="lef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Arial"/>
        <b val="1"/>
        <color rgb="FFC00000"/>
      </font>
    </dxf>
    <dxf>
      <font>
        <name val="Arial"/>
        <b val="1"/>
        <color rgb="FF2E6B2E"/>
      </font>
      <fill>
        <patternFill patternType="solid">
          <fgColor rgb="FFD9EAD3"/>
        </patternFill>
      </fill>
    </dxf>
    <dxf>
      <fill>
        <patternFill patternType="solid">
          <fgColor rgb="FF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0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6" customWidth="1" min="1" max="1"/>
    <col width="21" customWidth="1" min="2" max="2"/>
    <col width="34" customWidth="1" min="3" max="3"/>
    <col width="60" customWidth="1" min="4" max="4"/>
    <col width="14" customWidth="1" min="5" max="5"/>
    <col width="13" customWidth="1" min="6" max="6"/>
    <col width="13" customWidth="1" min="7" max="7"/>
    <col width="12" customWidth="1" min="8" max="8"/>
    <col width="22" customWidth="1" min="9" max="9"/>
  </cols>
  <sheetData>
    <row r="1" ht="24" customHeight="1">
      <c r="A1" s="1" t="inlineStr">
        <is>
          <t>CHECKLIST MỞ TIỆM TRÀ – TỪ 60 NGÀY TRƯỚC ĐẾN NGÀY KHAI TRƯƠNG</t>
        </is>
      </c>
    </row>
    <row r="2" ht="32" customHeight="1">
      <c r="A2" s="2" t="inlineStr">
        <is>
          <t>Gõ ngày khai trương dự kiến ở ô C5, cột Hạn tự tính. Cột Trạng thái chọn Chưa / Đang / Xong; bảng tiến độ và % hoàn thành tự cập nhật. Ô nền vàng là ô điền.</t>
        </is>
      </c>
    </row>
    <row r="4">
      <c r="A4" s="3" t="inlineStr">
        <is>
          <t>Tên tiệm</t>
        </is>
      </c>
      <c r="C4" s="4" t="inlineStr">
        <is>
          <t>……</t>
        </is>
      </c>
    </row>
    <row r="5">
      <c r="A5" s="3" t="inlineStr">
        <is>
          <t>Ngày khai trương dự kiến</t>
        </is>
      </c>
      <c r="C5" s="5" t="inlineStr">
        <is>
          <t>……</t>
        </is>
      </c>
      <c r="D5" s="6" t="inlineStr">
        <is>
          <t>gõ dạng ngày/tháng/năm, ví dụ 15/12/2026</t>
        </is>
      </c>
    </row>
    <row r="6">
      <c r="A6" s="3" t="inlineStr">
        <is>
          <t>Hôm nay</t>
        </is>
      </c>
      <c r="C6" s="7">
        <f>TODAY()</f>
        <v/>
      </c>
    </row>
    <row r="7">
      <c r="A7" s="3" t="inlineStr">
        <is>
          <t>Số ngày còn lại</t>
        </is>
      </c>
      <c r="C7" s="8">
        <f>IF(ISNUMBER(C5),C5-C6,"")</f>
        <v/>
      </c>
    </row>
    <row r="9">
      <c r="A9" s="9" t="inlineStr">
        <is>
          <t>Tiến độ theo giai đoạn</t>
        </is>
      </c>
      <c r="B9" s="10" t="n"/>
      <c r="C9" s="9" t="inlineStr">
        <is>
          <t>Số việc</t>
        </is>
      </c>
      <c r="D9" s="9" t="inlineStr">
        <is>
          <t>Xong</t>
        </is>
      </c>
      <c r="E9" s="9" t="inlineStr">
        <is>
          <t>Đang</t>
        </is>
      </c>
      <c r="F9" s="9" t="inlineStr">
        <is>
          <t>Chưa</t>
        </is>
      </c>
      <c r="G9" s="9" t="inlineStr">
        <is>
          <t>% hoàn thành</t>
        </is>
      </c>
      <c r="H9" s="9" t="inlineStr">
        <is>
          <t>Quá hạn</t>
        </is>
      </c>
    </row>
    <row r="10">
      <c r="A10" s="11" t="inlineStr">
        <is>
          <t>Trước 60 ngày</t>
        </is>
      </c>
      <c r="C10" s="12">
        <f>COUNTIF($B$17:$B$60,A10)</f>
        <v/>
      </c>
      <c r="D10" s="12">
        <f>COUNTIFS($B$17:$B$60,A10,$H$17:$H$60,"Xong")</f>
        <v/>
      </c>
      <c r="E10" s="12">
        <f>COUNTIFS($B$17:$B$60,A10,$H$17:$H$60,"Đang")</f>
        <v/>
      </c>
      <c r="F10" s="12">
        <f>C10-D10-E10</f>
        <v/>
      </c>
      <c r="G10" s="13">
        <f>IF(C10=0,0,D10/C10)</f>
        <v/>
      </c>
      <c r="H10" s="12">
        <f>SUMPRODUCT(($B$17:$B$60=A10)*($H$17:$H$60&lt;&gt;"Xong")*ISNUMBER($G$17:$G$60)*($G$17:$G$60&lt;$C$6))</f>
        <v/>
      </c>
    </row>
    <row r="11">
      <c r="A11" s="11" t="inlineStr">
        <is>
          <t>Trước 30 ngày</t>
        </is>
      </c>
      <c r="C11" s="12">
        <f>COUNTIF($B$17:$B$60,A11)</f>
        <v/>
      </c>
      <c r="D11" s="12">
        <f>COUNTIFS($B$17:$B$60,A11,$H$17:$H$60,"Xong")</f>
        <v/>
      </c>
      <c r="E11" s="12">
        <f>COUNTIFS($B$17:$B$60,A11,$H$17:$H$60,"Đang")</f>
        <v/>
      </c>
      <c r="F11" s="12">
        <f>C11-D11-E11</f>
        <v/>
      </c>
      <c r="G11" s="13">
        <f>IF(C11=0,0,D11/C11)</f>
        <v/>
      </c>
      <c r="H11" s="12">
        <f>SUMPRODUCT(($B$17:$B$60=A11)*($H$17:$H$60&lt;&gt;"Xong")*ISNUMBER($G$17:$G$60)*($G$17:$G$60&lt;$C$6))</f>
        <v/>
      </c>
    </row>
    <row r="12">
      <c r="A12" s="11" t="inlineStr">
        <is>
          <t>Trước 7 ngày</t>
        </is>
      </c>
      <c r="C12" s="12">
        <f>COUNTIF($B$17:$B$60,A12)</f>
        <v/>
      </c>
      <c r="D12" s="12">
        <f>COUNTIFS($B$17:$B$60,A12,$H$17:$H$60,"Xong")</f>
        <v/>
      </c>
      <c r="E12" s="12">
        <f>COUNTIFS($B$17:$B$60,A12,$H$17:$H$60,"Đang")</f>
        <v/>
      </c>
      <c r="F12" s="12">
        <f>C12-D12-E12</f>
        <v/>
      </c>
      <c r="G12" s="13">
        <f>IF(C12=0,0,D12/C12)</f>
        <v/>
      </c>
      <c r="H12" s="12">
        <f>SUMPRODUCT(($B$17:$B$60=A12)*($H$17:$H$60&lt;&gt;"Xong")*ISNUMBER($G$17:$G$60)*($G$17:$G$60&lt;$C$6))</f>
        <v/>
      </c>
    </row>
    <row r="13">
      <c r="A13" s="11" t="inlineStr">
        <is>
          <t>Ngày khai trương</t>
        </is>
      </c>
      <c r="C13" s="12">
        <f>COUNTIF($B$17:$B$60,A13)</f>
        <v/>
      </c>
      <c r="D13" s="12">
        <f>COUNTIFS($B$17:$B$60,A13,$H$17:$H$60,"Xong")</f>
        <v/>
      </c>
      <c r="E13" s="12">
        <f>COUNTIFS($B$17:$B$60,A13,$H$17:$H$60,"Đang")</f>
        <v/>
      </c>
      <c r="F13" s="12">
        <f>C13-D13-E13</f>
        <v/>
      </c>
      <c r="G13" s="13">
        <f>IF(C13=0,0,D13/C13)</f>
        <v/>
      </c>
      <c r="H13" s="12">
        <f>SUMPRODUCT(($B$17:$B$60=A13)*($H$17:$H$60&lt;&gt;"Xong")*ISNUMBER($G$17:$G$60)*($G$17:$G$60&lt;$C$6))</f>
        <v/>
      </c>
    </row>
    <row r="14">
      <c r="A14" s="14" t="inlineStr">
        <is>
          <t>Cả checklist</t>
        </is>
      </c>
      <c r="C14" s="15">
        <f>SUM(C10:C13)</f>
        <v/>
      </c>
      <c r="D14" s="15">
        <f>SUM(D10:D13)</f>
        <v/>
      </c>
      <c r="E14" s="15">
        <f>SUM(E10:E13)</f>
        <v/>
      </c>
      <c r="F14" s="15">
        <f>SUM(F10:F13)</f>
        <v/>
      </c>
      <c r="G14" s="16">
        <f>IF(C14=0,0,D14/C14)</f>
        <v/>
      </c>
      <c r="H14" s="15">
        <f>SUM(H10:H13)</f>
        <v/>
      </c>
    </row>
    <row r="16" ht="32" customHeight="1">
      <c r="A16" s="9" t="inlineStr">
        <is>
          <t>STT</t>
        </is>
      </c>
      <c r="B16" s="9" t="inlineStr">
        <is>
          <t>Giai đoạn</t>
        </is>
      </c>
      <c r="C16" s="9" t="inlineStr">
        <is>
          <t>Việc cần làm</t>
        </is>
      </c>
      <c r="D16" s="9" t="inlineStr">
        <is>
          <t>Cách làm, đối chiếu</t>
        </is>
      </c>
      <c r="E16" s="9" t="inlineStr">
        <is>
          <t>Người làm</t>
        </is>
      </c>
      <c r="F16" s="9" t="inlineStr">
        <is>
          <t>Số ngày trước khai trương</t>
        </is>
      </c>
      <c r="G16" s="9" t="inlineStr">
        <is>
          <t>Hạn</t>
        </is>
      </c>
      <c r="H16" s="9" t="inlineStr">
        <is>
          <t>Trạng thái</t>
        </is>
      </c>
      <c r="I16" s="9" t="inlineStr">
        <is>
          <t>Ghi chú</t>
        </is>
      </c>
    </row>
    <row r="17">
      <c r="A17" s="12" t="n">
        <v>1</v>
      </c>
      <c r="B17" s="4" t="inlineStr">
        <is>
          <t>Trước 60 ngày</t>
        </is>
      </c>
      <c r="C17" s="4" t="inlineStr">
        <is>
          <t>Chốt mô hình tiệm</t>
        </is>
      </c>
      <c r="D17" s="4" t="inlineStr">
        <is>
          <t>Pha tại chỗ, bán mang đi, có kệ trà gói hay không. Đừng lấy menu quán trà sữa chuỗi làm khung rồi thêm vài ấm trà.</t>
        </is>
      </c>
      <c r="E17" s="4" t="inlineStr">
        <is>
          <t>……</t>
        </is>
      </c>
      <c r="F17" s="17" t="n">
        <v>60</v>
      </c>
      <c r="G17" s="18">
        <f>IF(AND(ISNUMBER($C$5),ISNUMBER(F17)),$C$5-F17,"")</f>
        <v/>
      </c>
      <c r="H17" s="19" t="inlineStr">
        <is>
          <t>Chưa</t>
        </is>
      </c>
      <c r="I17" s="4" t="inlineStr"/>
    </row>
    <row r="18">
      <c r="A18" s="12" t="n">
        <v>2</v>
      </c>
      <c r="B18" s="4" t="inlineStr">
        <is>
          <t>Trước 60 ngày</t>
        </is>
      </c>
      <c r="C18" s="4" t="inlineStr">
        <is>
          <t>Khảo sát mặt bằng ở ba khung giờ</t>
        </is>
      </c>
      <c r="D18" s="4" t="inlineStr">
        <is>
          <t>7–8 giờ sáng, 11–13 giờ trưa, 16–18 giờ chiều: đếm người đi bộ, người dừng xe; xem quanh đó có trường học, văn phòng, khu trọ.</t>
        </is>
      </c>
      <c r="E18" s="4" t="inlineStr">
        <is>
          <t>……</t>
        </is>
      </c>
      <c r="F18" s="17" t="n">
        <v>55</v>
      </c>
      <c r="G18" s="18">
        <f>IF(AND(ISNUMBER($C$5),ISNUMBER(F18)),$C$5-F18,"")</f>
        <v/>
      </c>
      <c r="H18" s="19" t="inlineStr">
        <is>
          <t>Chưa</t>
        </is>
      </c>
      <c r="I18" s="4" t="inlineStr"/>
    </row>
    <row r="19">
      <c r="A19" s="12" t="n">
        <v>3</v>
      </c>
      <c r="B19" s="4" t="inlineStr">
        <is>
          <t>Trước 60 ngày</t>
        </is>
      </c>
      <c r="C19" s="4" t="inlineStr">
        <is>
          <t>So mặt tiền và chỗ để xe</t>
        </is>
      </c>
      <c r="D19" s="4" t="inlineStr">
        <is>
          <t>Mặt tiền rộng thường bán tốt hơn chỗ sâu và hẹp; có chỗ để xe máy trước cửa cho khách mua mang đi.</t>
        </is>
      </c>
      <c r="E19" s="4" t="inlineStr">
        <is>
          <t>……</t>
        </is>
      </c>
      <c r="F19" s="17" t="n">
        <v>50</v>
      </c>
      <c r="G19" s="18">
        <f>IF(AND(ISNUMBER($C$5),ISNUMBER(F19)),$C$5-F19,"")</f>
        <v/>
      </c>
      <c r="H19" s="19" t="inlineStr">
        <is>
          <t>Chưa</t>
        </is>
      </c>
      <c r="I19" s="4" t="inlineStr"/>
    </row>
    <row r="20">
      <c r="A20" s="12" t="n">
        <v>4</v>
      </c>
      <c r="B20" s="4" t="inlineStr">
        <is>
          <t>Trước 60 ngày</t>
        </is>
      </c>
      <c r="C20" s="4" t="inlineStr">
        <is>
          <t>Hỏi chủ nhà về điện, nước</t>
        </is>
      </c>
      <c r="D20" s="4" t="inlineStr">
        <is>
          <t>Nước sạch, thoát nước, điện đủ cho tủ mát, tủ đá và bếp chạy cùng lúc.</t>
        </is>
      </c>
      <c r="E20" s="4" t="inlineStr">
        <is>
          <t>……</t>
        </is>
      </c>
      <c r="F20" s="17" t="n">
        <v>48</v>
      </c>
      <c r="G20" s="18">
        <f>IF(AND(ISNUMBER($C$5),ISNUMBER(F20)),$C$5-F20,"")</f>
        <v/>
      </c>
      <c r="H20" s="19" t="inlineStr">
        <is>
          <t>Chưa</t>
        </is>
      </c>
      <c r="I20" s="4" t="inlineStr"/>
    </row>
    <row r="21">
      <c r="A21" s="12" t="n">
        <v>5</v>
      </c>
      <c r="B21" s="4" t="inlineStr">
        <is>
          <t>Trước 60 ngày</t>
        </is>
      </c>
      <c r="C21" s="4" t="inlineStr">
        <is>
          <t>Hỏi chủ nhà có cho kinh doanh ăn uống không</t>
        </is>
      </c>
      <c r="D21" s="4" t="inlineStr">
        <is>
          <t>Nhà trong ngõ, tầng trệt chung cư thường có quy định riêng.</t>
        </is>
      </c>
      <c r="E21" s="4" t="inlineStr">
        <is>
          <t>……</t>
        </is>
      </c>
      <c r="F21" s="17" t="n">
        <v>48</v>
      </c>
      <c r="G21" s="18">
        <f>IF(AND(ISNUMBER($C$5),ISNUMBER(F21)),$C$5-F21,"")</f>
        <v/>
      </c>
      <c r="H21" s="19" t="inlineStr">
        <is>
          <t>Chưa</t>
        </is>
      </c>
      <c r="I21" s="4" t="inlineStr"/>
    </row>
    <row r="22">
      <c r="A22" s="12" t="n">
        <v>6</v>
      </c>
      <c r="B22" s="4" t="inlineStr">
        <is>
          <t>Trước 60 ngày</t>
        </is>
      </c>
      <c r="C22" s="4" t="inlineStr">
        <is>
          <t>Hỏi bộ phận một cửa cấp xã danh sách hồ sơ</t>
        </is>
      </c>
      <c r="D22" s="4" t="inlineStr">
        <is>
          <t>Hỏi trước khi ký thuê: hồ sơ đăng ký hộ kinh doanh, hồ sơ an toàn thực phẩm cho tiệm pha chế. Xem sheet "Giấy tờ cần có".</t>
        </is>
      </c>
      <c r="E22" s="4" t="inlineStr">
        <is>
          <t>……</t>
        </is>
      </c>
      <c r="F22" s="17" t="n">
        <v>45</v>
      </c>
      <c r="G22" s="18">
        <f>IF(AND(ISNUMBER($C$5),ISNUMBER(F22)),$C$5-F22,"")</f>
        <v/>
      </c>
      <c r="H22" s="19" t="inlineStr">
        <is>
          <t>Chưa</t>
        </is>
      </c>
      <c r="I22" s="4" t="inlineStr"/>
    </row>
    <row r="23">
      <c r="A23" s="12" t="n">
        <v>7</v>
      </c>
      <c r="B23" s="4" t="inlineStr">
        <is>
          <t>Trước 60 ngày</t>
        </is>
      </c>
      <c r="C23" s="4" t="inlineStr">
        <is>
          <t>Lập dự trù vốn</t>
        </is>
      </c>
      <c r="D23" s="4" t="inlineStr">
        <is>
          <t>Điền sheet "Dự trù vốn", có quỹ dự phòng khoảng 2 tháng tiền thuê và lương.</t>
        </is>
      </c>
      <c r="E23" s="4" t="inlineStr">
        <is>
          <t>……</t>
        </is>
      </c>
      <c r="F23" s="17" t="n">
        <v>40</v>
      </c>
      <c r="G23" s="18">
        <f>IF(AND(ISNUMBER($C$5),ISNUMBER(F23)),$C$5-F23,"")</f>
        <v/>
      </c>
      <c r="H23" s="19" t="inlineStr">
        <is>
          <t>Chưa</t>
        </is>
      </c>
      <c r="I23" s="4" t="inlineStr"/>
    </row>
    <row r="24">
      <c r="A24" s="12" t="n">
        <v>8</v>
      </c>
      <c r="B24" s="4" t="inlineStr">
        <is>
          <t>Trước 60 ngày</t>
        </is>
      </c>
      <c r="C24" s="4" t="inlineStr">
        <is>
          <t>Ký hợp đồng thuê mặt bằng</t>
        </is>
      </c>
      <c r="D24" s="4" t="inlineStr">
        <is>
          <t>Thời hạn nên từ 2 năm; ghi mức tăng giá thuê; khoản sửa quầy, kệ, biển có được bồi hoàn nếu bị lấy lại sớm.</t>
        </is>
      </c>
      <c r="E24" s="4" t="inlineStr">
        <is>
          <t>……</t>
        </is>
      </c>
      <c r="F24" s="17" t="n">
        <v>35</v>
      </c>
      <c r="G24" s="18">
        <f>IF(AND(ISNUMBER($C$5),ISNUMBER(F24)),$C$5-F24,"")</f>
        <v/>
      </c>
      <c r="H24" s="19" t="inlineStr">
        <is>
          <t>Chưa</t>
        </is>
      </c>
      <c r="I24" s="4" t="inlineStr"/>
    </row>
    <row r="25">
      <c r="A25" s="12" t="n">
        <v>9</v>
      </c>
      <c r="B25" s="4" t="inlineStr">
        <is>
          <t>Trước 30 ngày</t>
        </is>
      </c>
      <c r="C25" s="4" t="inlineStr">
        <is>
          <t>Nộp hồ sơ đăng ký hộ kinh doanh</t>
        </is>
      </c>
      <c r="D25" s="4" t="inlineStr">
        <is>
          <t>Nộp tại cơ quan đăng ký cấp xã. Ngành: dịch vụ đồ uống; có kệ trà gói thì ghi thêm bán lẻ thực phẩm.</t>
        </is>
      </c>
      <c r="E25" s="4" t="inlineStr">
        <is>
          <t>……</t>
        </is>
      </c>
      <c r="F25" s="17" t="n">
        <v>30</v>
      </c>
      <c r="G25" s="18">
        <f>IF(AND(ISNUMBER($C$5),ISNUMBER(F25)),$C$5-F25,"")</f>
        <v/>
      </c>
      <c r="H25" s="19" t="inlineStr">
        <is>
          <t>Chưa</t>
        </is>
      </c>
      <c r="I25" s="4" t="inlineStr"/>
    </row>
    <row r="26">
      <c r="A26" s="12" t="n">
        <v>10</v>
      </c>
      <c r="B26" s="4" t="inlineStr">
        <is>
          <t>Trước 30 ngày</t>
        </is>
      </c>
      <c r="C26" s="4" t="inlineStr">
        <is>
          <t>Đặt in biển hiệu</t>
        </is>
      </c>
      <c r="D26" s="4" t="inlineStr">
        <is>
          <t>Đặt sau khi có giấy chứng nhận đăng ký hộ kinh doanh; tên trên biển trùng tên đã đăng ký.</t>
        </is>
      </c>
      <c r="E26" s="4" t="inlineStr">
        <is>
          <t>……</t>
        </is>
      </c>
      <c r="F26" s="17" t="n">
        <v>26</v>
      </c>
      <c r="G26" s="18">
        <f>IF(AND(ISNUMBER($C$5),ISNUMBER(F26)),$C$5-F26,"")</f>
        <v/>
      </c>
      <c r="H26" s="19" t="inlineStr">
        <is>
          <t>Chưa</t>
        </is>
      </c>
      <c r="I26" s="4" t="inlineStr"/>
    </row>
    <row r="27">
      <c r="A27" s="12" t="n">
        <v>11</v>
      </c>
      <c r="B27" s="4" t="inlineStr">
        <is>
          <t>Trước 30 ngày</t>
        </is>
      </c>
      <c r="C27" s="4" t="inlineStr">
        <is>
          <t>Sửa sang, làm quầy</t>
        </is>
      </c>
      <c r="D27" s="4" t="inlineStr">
        <is>
          <t>Quầy pha sát cửa để khách thấy người pha, ấm và hũ trà; khu pha tách khỏi chỗ khách ngồi; thùng rác có nắp.</t>
        </is>
      </c>
      <c r="E27" s="4" t="inlineStr">
        <is>
          <t>……</t>
        </is>
      </c>
      <c r="F27" s="17" t="n">
        <v>25</v>
      </c>
      <c r="G27" s="18">
        <f>IF(AND(ISNUMBER($C$5),ISNUMBER(F27)),$C$5-F27,"")</f>
        <v/>
      </c>
      <c r="H27" s="19" t="inlineStr">
        <is>
          <t>Chưa</t>
        </is>
      </c>
      <c r="I27" s="4" t="inlineStr"/>
    </row>
    <row r="28">
      <c r="A28" s="12" t="n">
        <v>12</v>
      </c>
      <c r="B28" s="4" t="inlineStr">
        <is>
          <t>Trước 30 ngày</t>
        </is>
      </c>
      <c r="C28" s="4" t="inlineStr">
        <is>
          <t>Mua thiết bị pha chế</t>
        </is>
      </c>
      <c r="D28" s="4" t="inlineStr">
        <is>
          <t>Tủ mát, tủ đá, bếp, nồi nấu cốt, bình ủ, máy dập nắp, cân, máy tính tiền; ấm chén cho khách ngồi.</t>
        </is>
      </c>
      <c r="E28" s="4" t="inlineStr">
        <is>
          <t>……</t>
        </is>
      </c>
      <c r="F28" s="17" t="n">
        <v>22</v>
      </c>
      <c r="G28" s="18">
        <f>IF(AND(ISNUMBER($C$5),ISNUMBER(F28)),$C$5-F28,"")</f>
        <v/>
      </c>
      <c r="H28" s="19" t="inlineStr">
        <is>
          <t>Chưa</t>
        </is>
      </c>
      <c r="I28" s="4" t="inlineStr"/>
    </row>
    <row r="29">
      <c r="A29" s="12" t="n">
        <v>13</v>
      </c>
      <c r="B29" s="4" t="inlineStr">
        <is>
          <t>Trước 30 ngày</t>
        </is>
      </c>
      <c r="C29" s="4" t="inlineStr">
        <is>
          <t>Làm hồ sơ an toàn thực phẩm</t>
        </is>
      </c>
      <c r="D29" s="4" t="inlineStr">
        <is>
          <t>Theo danh sách nơi tiếp nhận đưa. Người pha nắm kiến thức an toàn thực phẩm; dụng cụ sạch, nguồn nước đạt.</t>
        </is>
      </c>
      <c r="E29" s="4" t="inlineStr">
        <is>
          <t>……</t>
        </is>
      </c>
      <c r="F29" s="17" t="n">
        <v>20</v>
      </c>
      <c r="G29" s="18">
        <f>IF(AND(ISNUMBER($C$5),ISNUMBER(F29)),$C$5-F29,"")</f>
        <v/>
      </c>
      <c r="H29" s="19" t="inlineStr">
        <is>
          <t>Chưa</t>
        </is>
      </c>
      <c r="I29" s="4" t="inlineStr"/>
    </row>
    <row r="30">
      <c r="A30" s="12" t="n">
        <v>14</v>
      </c>
      <c r="B30" s="4" t="inlineStr">
        <is>
          <t>Trước 30 ngày</t>
        </is>
      </c>
      <c r="C30" s="4" t="inlineStr">
        <is>
          <t>Chốt menu nháp</t>
        </is>
      </c>
      <c r="D30" s="4" t="inlineStr">
        <is>
          <t>Chia nhóm ấm nóng, đá và trà chanh, sữa, mang đi; chọn số món một người pha kịp giờ đông khách.</t>
        </is>
      </c>
      <c r="E30" s="4" t="inlineStr">
        <is>
          <t>……</t>
        </is>
      </c>
      <c r="F30" s="17" t="n">
        <v>18</v>
      </c>
      <c r="G30" s="18">
        <f>IF(AND(ISNUMBER($C$5),ISNUMBER(F30)),$C$5-F30,"")</f>
        <v/>
      </c>
      <c r="H30" s="19" t="inlineStr">
        <is>
          <t>Chưa</t>
        </is>
      </c>
      <c r="I30" s="4" t="inlineStr"/>
    </row>
    <row r="31">
      <c r="A31" s="12" t="n">
        <v>15</v>
      </c>
      <c r="B31" s="4" t="inlineStr">
        <is>
          <t>Trước 30 ngày</t>
        </is>
      </c>
      <c r="C31" s="4" t="inlineStr">
        <is>
          <t>Xin mẫu trà pha thử</t>
        </is>
      </c>
      <c r="D31" s="4" t="inlineStr">
        <is>
          <t>Pha bằng nước và dụng cụ của tiệm; chốt định lượng gam trà mỗi ly, mỗi ấm.</t>
        </is>
      </c>
      <c r="E31" s="4" t="inlineStr">
        <is>
          <t>……</t>
        </is>
      </c>
      <c r="F31" s="17" t="n">
        <v>15</v>
      </c>
      <c r="G31" s="18">
        <f>IF(AND(ISNUMBER($C$5),ISNUMBER(F31)),$C$5-F31,"")</f>
        <v/>
      </c>
      <c r="H31" s="19" t="inlineStr">
        <is>
          <t>Chưa</t>
        </is>
      </c>
      <c r="I31" s="4" t="inlineStr"/>
    </row>
    <row r="32">
      <c r="A32" s="12" t="n">
        <v>16</v>
      </c>
      <c r="B32" s="4" t="inlineStr">
        <is>
          <t>Trước 30 ngày</t>
        </is>
      </c>
      <c r="C32" s="4" t="inlineStr">
        <is>
          <t>Đặt ly, nắp, túi mang đi</t>
        </is>
      </c>
      <c r="D32" s="4" t="inlineStr">
        <is>
          <t>Ly, nắp in tên tiệm đặt vừa đủ; đặt lô quá lớn thì tiền nằm trong kho cả tháng.</t>
        </is>
      </c>
      <c r="E32" s="4" t="inlineStr">
        <is>
          <t>……</t>
        </is>
      </c>
      <c r="F32" s="17" t="n">
        <v>12</v>
      </c>
      <c r="G32" s="18">
        <f>IF(AND(ISNUMBER($C$5),ISNUMBER(F32)),$C$5-F32,"")</f>
        <v/>
      </c>
      <c r="H32" s="19" t="inlineStr">
        <is>
          <t>Chưa</t>
        </is>
      </c>
      <c r="I32" s="4" t="inlineStr"/>
    </row>
    <row r="33">
      <c r="A33" s="12" t="n">
        <v>17</v>
      </c>
      <c r="B33" s="4" t="inlineStr">
        <is>
          <t>Trước 30 ngày</t>
        </is>
      </c>
      <c r="C33" s="4" t="inlineStr">
        <is>
          <t>Đặt trà nền, sữa, đường tháng đầu</t>
        </is>
      </c>
      <c r="D33" s="4" t="inlineStr">
        <is>
          <t>Đặt ít hơn mức tính một chút; tính cả thời gian xuất hàng và vận chuyển của nhà cung cấp. Xin hóa đơn, chứng từ nguồn gốc.</t>
        </is>
      </c>
      <c r="E33" s="4" t="inlineStr">
        <is>
          <t>……</t>
        </is>
      </c>
      <c r="F33" s="17" t="n">
        <v>10</v>
      </c>
      <c r="G33" s="18">
        <f>IF(AND(ISNUMBER($C$5),ISNUMBER(F33)),$C$5-F33,"")</f>
        <v/>
      </c>
      <c r="H33" s="19" t="inlineStr">
        <is>
          <t>Chưa</t>
        </is>
      </c>
      <c r="I33" s="4" t="inlineStr"/>
    </row>
    <row r="34">
      <c r="A34" s="12" t="n">
        <v>18</v>
      </c>
      <c r="B34" s="4" t="inlineStr">
        <is>
          <t>Trước 30 ngày</t>
        </is>
      </c>
      <c r="C34" s="4" t="inlineStr">
        <is>
          <t>Đăng ký bán qua ứng dụng giao hàng</t>
        </is>
      </c>
      <c r="D34" s="4" t="inlineStr">
        <is>
          <t>Tính phí ứng dụng vào giá bán món mang đi.</t>
        </is>
      </c>
      <c r="E34" s="4" t="inlineStr">
        <is>
          <t>……</t>
        </is>
      </c>
      <c r="F34" s="17" t="n">
        <v>10</v>
      </c>
      <c r="G34" s="18">
        <f>IF(AND(ISNUMBER($C$5),ISNUMBER(F34)),$C$5-F34,"")</f>
        <v/>
      </c>
      <c r="H34" s="19" t="inlineStr">
        <is>
          <t>Chưa</t>
        </is>
      </c>
      <c r="I34" s="4" t="inlineStr"/>
    </row>
    <row r="35">
      <c r="A35" s="12" t="n">
        <v>19</v>
      </c>
      <c r="B35" s="4" t="inlineStr">
        <is>
          <t>Trước 7 ngày</t>
        </is>
      </c>
      <c r="C35" s="4" t="inlineStr">
        <is>
          <t>Nhận hàng, kiểm và cất kho</t>
        </is>
      </c>
      <c r="D35" s="4" t="inlineStr">
        <is>
          <t>Đếm số lượng, xem hạn dùng; trà để túi kín, kẹp miệng, tủ riêng xa bếp, cà phê, gia vị; trà hoa nhài để ngăn riêng.</t>
        </is>
      </c>
      <c r="E35" s="4" t="inlineStr">
        <is>
          <t>……</t>
        </is>
      </c>
      <c r="F35" s="17" t="n">
        <v>6</v>
      </c>
      <c r="G35" s="18">
        <f>IF(AND(ISNUMBER($C$5),ISNUMBER(F35)),$C$5-F35,"")</f>
        <v/>
      </c>
      <c r="H35" s="19" t="inlineStr">
        <is>
          <t>Chưa</t>
        </is>
      </c>
      <c r="I35" s="4" t="inlineStr"/>
    </row>
    <row r="36">
      <c r="A36" s="12" t="n">
        <v>20</v>
      </c>
      <c r="B36" s="4" t="inlineStr">
        <is>
          <t>Trước 7 ngày</t>
        </is>
      </c>
      <c r="C36" s="4" t="inlineStr">
        <is>
          <t>Trưng bày quầy và kệ trà gói</t>
        </is>
      </c>
      <c r="D36" s="4" t="inlineStr">
        <is>
          <t>Kệ trà gói gần quầy tính tiền, bày các mã có trong menu; quầy chỉ để lượng trà dùng 2–3 ngày.</t>
        </is>
      </c>
      <c r="E36" s="4" t="inlineStr">
        <is>
          <t>……</t>
        </is>
      </c>
      <c r="F36" s="17" t="n">
        <v>5</v>
      </c>
      <c r="G36" s="18">
        <f>IF(AND(ISNUMBER($C$5),ISNUMBER(F36)),$C$5-F36,"")</f>
        <v/>
      </c>
      <c r="H36" s="19" t="inlineStr">
        <is>
          <t>Chưa</t>
        </is>
      </c>
      <c r="I36" s="4" t="inlineStr"/>
    </row>
    <row r="37">
      <c r="A37" s="12" t="n">
        <v>21</v>
      </c>
      <c r="B37" s="4" t="inlineStr">
        <is>
          <t>Trước 7 ngày</t>
        </is>
      </c>
      <c r="C37" s="4" t="inlineStr">
        <is>
          <t>Cài máy tính tiền, bảng giá, mã thanh toán</t>
        </is>
      </c>
      <c r="D37" s="4" t="inlineStr">
        <is>
          <t>Nhập đủ món, giá; in thử hóa đơn, thử thanh toán chuyển khoản.</t>
        </is>
      </c>
      <c r="E37" s="4" t="inlineStr">
        <is>
          <t>……</t>
        </is>
      </c>
      <c r="F37" s="17" t="n">
        <v>4</v>
      </c>
      <c r="G37" s="18">
        <f>IF(AND(ISNUMBER($C$5),ISNUMBER(F37)),$C$5-F37,"")</f>
        <v/>
      </c>
      <c r="H37" s="19" t="inlineStr">
        <is>
          <t>Chưa</t>
        </is>
      </c>
      <c r="I37" s="4" t="inlineStr"/>
    </row>
    <row r="38">
      <c r="A38" s="12" t="n">
        <v>22</v>
      </c>
      <c r="B38" s="4" t="inlineStr">
        <is>
          <t>Trước 7 ngày</t>
        </is>
      </c>
      <c r="C38" s="4" t="inlineStr">
        <is>
          <t>Chạy thử pha toàn menu</t>
        </is>
      </c>
      <c r="D38" s="4" t="inlineStr">
        <is>
          <t>Bấm giờ pha khi đông khách, chỉnh định lượng; nấu cốt theo mẻ vừa đủ.</t>
        </is>
      </c>
      <c r="E38" s="4" t="inlineStr">
        <is>
          <t>……</t>
        </is>
      </c>
      <c r="F38" s="17" t="n">
        <v>3</v>
      </c>
      <c r="G38" s="18">
        <f>IF(AND(ISNUMBER($C$5),ISNUMBER(F38)),$C$5-F38,"")</f>
        <v/>
      </c>
      <c r="H38" s="19" t="inlineStr">
        <is>
          <t>Chưa</t>
        </is>
      </c>
      <c r="I38" s="4" t="inlineStr"/>
    </row>
    <row r="39">
      <c r="A39" s="12" t="n">
        <v>23</v>
      </c>
      <c r="B39" s="4" t="inlineStr">
        <is>
          <t>Trước 7 ngày</t>
        </is>
      </c>
      <c r="C39" s="4" t="inlineStr">
        <is>
          <t>Kiểm giấy tờ để sẵn ở tiệm</t>
        </is>
      </c>
      <c r="D39" s="4" t="inlineStr">
        <is>
          <t>Đối chiếu sheet "Giấy tờ cần có"; giữ hóa đơn nguồn gốc trà nền, sữa, đường.</t>
        </is>
      </c>
      <c r="E39" s="4" t="inlineStr">
        <is>
          <t>……</t>
        </is>
      </c>
      <c r="F39" s="17" t="n">
        <v>2</v>
      </c>
      <c r="G39" s="18">
        <f>IF(AND(ISNUMBER($C$5),ISNUMBER(F39)),$C$5-F39,"")</f>
        <v/>
      </c>
      <c r="H39" s="19" t="inlineStr">
        <is>
          <t>Chưa</t>
        </is>
      </c>
      <c r="I39" s="4" t="inlineStr"/>
    </row>
    <row r="40">
      <c r="A40" s="12" t="n">
        <v>24</v>
      </c>
      <c r="B40" s="4" t="inlineStr">
        <is>
          <t>Trước 7 ngày</t>
        </is>
      </c>
      <c r="C40" s="4" t="inlineStr">
        <is>
          <t>Chuẩn bị sổ ghi số ly từng món</t>
        </is>
      </c>
      <c r="D40" s="4" t="inlineStr">
        <is>
          <t>Ghi theo ngày, dùng để chốt lượng trà đặt hằng tháng.</t>
        </is>
      </c>
      <c r="E40" s="4" t="inlineStr">
        <is>
          <t>……</t>
        </is>
      </c>
      <c r="F40" s="17" t="n">
        <v>1</v>
      </c>
      <c r="G40" s="18">
        <f>IF(AND(ISNUMBER($C$5),ISNUMBER(F40)),$C$5-F40,"")</f>
        <v/>
      </c>
      <c r="H40" s="19" t="inlineStr">
        <is>
          <t>Chưa</t>
        </is>
      </c>
      <c r="I40" s="4" t="inlineStr"/>
    </row>
    <row r="41">
      <c r="A41" s="12" t="n">
        <v>25</v>
      </c>
      <c r="B41" s="4" t="inlineStr">
        <is>
          <t>Ngày khai trương</t>
        </is>
      </c>
      <c r="C41" s="4" t="inlineStr">
        <is>
          <t>Kiểm tồn và nấu cốt đầu ngày</t>
        </is>
      </c>
      <c r="D41" s="4" t="inlineStr">
        <is>
          <t>Nấu theo mẻ vừa đủ, tránh phải đổ cốt thừa khi bán chậm.</t>
        </is>
      </c>
      <c r="E41" s="4" t="inlineStr">
        <is>
          <t>……</t>
        </is>
      </c>
      <c r="F41" s="17" t="n">
        <v>0</v>
      </c>
      <c r="G41" s="18">
        <f>IF(AND(ISNUMBER($C$5),ISNUMBER(F41)),$C$5-F41,"")</f>
        <v/>
      </c>
      <c r="H41" s="19" t="inlineStr">
        <is>
          <t>Chưa</t>
        </is>
      </c>
      <c r="I41" s="4" t="inlineStr"/>
    </row>
    <row r="42">
      <c r="A42" s="12" t="n">
        <v>26</v>
      </c>
      <c r="B42" s="4" t="inlineStr">
        <is>
          <t>Ngày khai trương</t>
        </is>
      </c>
      <c r="C42" s="4" t="inlineStr">
        <is>
          <t>Ghi số ly từng món</t>
        </is>
      </c>
      <c r="D42" s="4" t="inlineStr">
        <is>
          <t>Ghi liền hai tuần trước khi chốt mức đặt trà cố định.</t>
        </is>
      </c>
      <c r="E42" s="4" t="inlineStr">
        <is>
          <t>……</t>
        </is>
      </c>
      <c r="F42" s="17" t="n">
        <v>0</v>
      </c>
      <c r="G42" s="18">
        <f>IF(AND(ISNUMBER($C$5),ISNUMBER(F42)),$C$5-F42,"")</f>
        <v/>
      </c>
      <c r="H42" s="19" t="inlineStr">
        <is>
          <t>Chưa</t>
        </is>
      </c>
      <c r="I42" s="4" t="inlineStr"/>
    </row>
    <row r="43">
      <c r="A43" s="12" t="n">
        <v>27</v>
      </c>
      <c r="B43" s="4" t="inlineStr">
        <is>
          <t>Ngày khai trương</t>
        </is>
      </c>
      <c r="C43" s="4" t="inlineStr">
        <is>
          <t>Đối chiếu tiền cuối ngày</t>
        </is>
      </c>
      <c r="D43" s="4" t="inlineStr">
        <is>
          <t>So tiền mặt, chuyển khoản với máy tính tiền; ghi doanh thu ngày.</t>
        </is>
      </c>
      <c r="E43" s="4" t="inlineStr">
        <is>
          <t>……</t>
        </is>
      </c>
      <c r="F43" s="17" t="n">
        <v>0</v>
      </c>
      <c r="G43" s="18">
        <f>IF(AND(ISNUMBER($C$5),ISNUMBER(F43)),$C$5-F43,"")</f>
        <v/>
      </c>
      <c r="H43" s="19" t="inlineStr">
        <is>
          <t>Chưa</t>
        </is>
      </c>
      <c r="I43" s="4" t="inlineStr"/>
    </row>
    <row r="44">
      <c r="A44" s="12" t="n">
        <v>28</v>
      </c>
      <c r="B44" s="4" t="inlineStr">
        <is>
          <t>Ngày khai trương</t>
        </is>
      </c>
      <c r="C44" s="4" t="inlineStr">
        <is>
          <t>Đặt lịch kiểm tồn hằng tuần</t>
        </is>
      </c>
      <c r="D44" s="4" t="inlineStr">
        <is>
          <t>Ví dụ sáng thứ Hai: mã nào còn dưới một tuần dùng thì đặt bù.</t>
        </is>
      </c>
      <c r="E44" s="4" t="inlineStr">
        <is>
          <t>……</t>
        </is>
      </c>
      <c r="F44" s="17" t="n">
        <v>0</v>
      </c>
      <c r="G44" s="18">
        <f>IF(AND(ISNUMBER($C$5),ISNUMBER(F44)),$C$5-F44,"")</f>
        <v/>
      </c>
      <c r="H44" s="19" t="inlineStr">
        <is>
          <t>Chưa</t>
        </is>
      </c>
      <c r="I44" s="4" t="inlineStr"/>
    </row>
    <row r="45">
      <c r="A45" s="12">
        <f>IF(C45="","",ROW()-16)</f>
        <v/>
      </c>
      <c r="B45" s="4" t="n"/>
      <c r="C45" s="4" t="n"/>
      <c r="D45" s="4" t="n"/>
      <c r="E45" s="4" t="n"/>
      <c r="F45" s="17" t="n"/>
      <c r="G45" s="18">
        <f>IF(AND(ISNUMBER($C$5),ISNUMBER(F45)),$C$5-F45,"")</f>
        <v/>
      </c>
      <c r="H45" s="19" t="n"/>
      <c r="I45" s="4" t="n"/>
    </row>
    <row r="46">
      <c r="A46" s="12">
        <f>IF(C46="","",ROW()-16)</f>
        <v/>
      </c>
      <c r="B46" s="4" t="n"/>
      <c r="C46" s="4" t="n"/>
      <c r="D46" s="4" t="n"/>
      <c r="E46" s="4" t="n"/>
      <c r="F46" s="17" t="n"/>
      <c r="G46" s="18">
        <f>IF(AND(ISNUMBER($C$5),ISNUMBER(F46)),$C$5-F46,"")</f>
        <v/>
      </c>
      <c r="H46" s="19" t="n"/>
      <c r="I46" s="4" t="n"/>
    </row>
    <row r="47">
      <c r="A47" s="12">
        <f>IF(C47="","",ROW()-16)</f>
        <v/>
      </c>
      <c r="B47" s="4" t="n"/>
      <c r="C47" s="4" t="n"/>
      <c r="D47" s="4" t="n"/>
      <c r="E47" s="4" t="n"/>
      <c r="F47" s="17" t="n"/>
      <c r="G47" s="18">
        <f>IF(AND(ISNUMBER($C$5),ISNUMBER(F47)),$C$5-F47,"")</f>
        <v/>
      </c>
      <c r="H47" s="19" t="n"/>
      <c r="I47" s="4" t="n"/>
    </row>
    <row r="48">
      <c r="A48" s="12">
        <f>IF(C48="","",ROW()-16)</f>
        <v/>
      </c>
      <c r="B48" s="4" t="n"/>
      <c r="C48" s="4" t="n"/>
      <c r="D48" s="4" t="n"/>
      <c r="E48" s="4" t="n"/>
      <c r="F48" s="17" t="n"/>
      <c r="G48" s="18">
        <f>IF(AND(ISNUMBER($C$5),ISNUMBER(F48)),$C$5-F48,"")</f>
        <v/>
      </c>
      <c r="H48" s="19" t="n"/>
      <c r="I48" s="4" t="n"/>
    </row>
    <row r="49">
      <c r="A49" s="12">
        <f>IF(C49="","",ROW()-16)</f>
        <v/>
      </c>
      <c r="B49" s="4" t="n"/>
      <c r="C49" s="4" t="n"/>
      <c r="D49" s="4" t="n"/>
      <c r="E49" s="4" t="n"/>
      <c r="F49" s="17" t="n"/>
      <c r="G49" s="18">
        <f>IF(AND(ISNUMBER($C$5),ISNUMBER(F49)),$C$5-F49,"")</f>
        <v/>
      </c>
      <c r="H49" s="19" t="n"/>
      <c r="I49" s="4" t="n"/>
    </row>
    <row r="50">
      <c r="A50" s="12">
        <f>IF(C50="","",ROW()-16)</f>
        <v/>
      </c>
      <c r="B50" s="4" t="n"/>
      <c r="C50" s="4" t="n"/>
      <c r="D50" s="4" t="n"/>
      <c r="E50" s="4" t="n"/>
      <c r="F50" s="17" t="n"/>
      <c r="G50" s="18">
        <f>IF(AND(ISNUMBER($C$5),ISNUMBER(F50)),$C$5-F50,"")</f>
        <v/>
      </c>
      <c r="H50" s="19" t="n"/>
      <c r="I50" s="4" t="n"/>
    </row>
    <row r="51">
      <c r="A51" s="12">
        <f>IF(C51="","",ROW()-16)</f>
        <v/>
      </c>
      <c r="B51" s="4" t="n"/>
      <c r="C51" s="4" t="n"/>
      <c r="D51" s="4" t="n"/>
      <c r="E51" s="4" t="n"/>
      <c r="F51" s="17" t="n"/>
      <c r="G51" s="18">
        <f>IF(AND(ISNUMBER($C$5),ISNUMBER(F51)),$C$5-F51,"")</f>
        <v/>
      </c>
      <c r="H51" s="19" t="n"/>
      <c r="I51" s="4" t="n"/>
    </row>
    <row r="52">
      <c r="A52" s="12">
        <f>IF(C52="","",ROW()-16)</f>
        <v/>
      </c>
      <c r="B52" s="4" t="n"/>
      <c r="C52" s="4" t="n"/>
      <c r="D52" s="4" t="n"/>
      <c r="E52" s="4" t="n"/>
      <c r="F52" s="17" t="n"/>
      <c r="G52" s="18">
        <f>IF(AND(ISNUMBER($C$5),ISNUMBER(F52)),$C$5-F52,"")</f>
        <v/>
      </c>
      <c r="H52" s="19" t="n"/>
      <c r="I52" s="4" t="n"/>
    </row>
    <row r="53">
      <c r="A53" s="12">
        <f>IF(C53="","",ROW()-16)</f>
        <v/>
      </c>
      <c r="B53" s="4" t="n"/>
      <c r="C53" s="4" t="n"/>
      <c r="D53" s="4" t="n"/>
      <c r="E53" s="4" t="n"/>
      <c r="F53" s="17" t="n"/>
      <c r="G53" s="18">
        <f>IF(AND(ISNUMBER($C$5),ISNUMBER(F53)),$C$5-F53,"")</f>
        <v/>
      </c>
      <c r="H53" s="19" t="n"/>
      <c r="I53" s="4" t="n"/>
    </row>
    <row r="54">
      <c r="A54" s="12">
        <f>IF(C54="","",ROW()-16)</f>
        <v/>
      </c>
      <c r="B54" s="4" t="n"/>
      <c r="C54" s="4" t="n"/>
      <c r="D54" s="4" t="n"/>
      <c r="E54" s="4" t="n"/>
      <c r="F54" s="17" t="n"/>
      <c r="G54" s="18">
        <f>IF(AND(ISNUMBER($C$5),ISNUMBER(F54)),$C$5-F54,"")</f>
        <v/>
      </c>
      <c r="H54" s="19" t="n"/>
      <c r="I54" s="4" t="n"/>
    </row>
    <row r="55">
      <c r="A55" s="12">
        <f>IF(C55="","",ROW()-16)</f>
        <v/>
      </c>
      <c r="B55" s="4" t="n"/>
      <c r="C55" s="4" t="n"/>
      <c r="D55" s="4" t="n"/>
      <c r="E55" s="4" t="n"/>
      <c r="F55" s="17" t="n"/>
      <c r="G55" s="18">
        <f>IF(AND(ISNUMBER($C$5),ISNUMBER(F55)),$C$5-F55,"")</f>
        <v/>
      </c>
      <c r="H55" s="19" t="n"/>
      <c r="I55" s="4" t="n"/>
    </row>
    <row r="56">
      <c r="A56" s="12">
        <f>IF(C56="","",ROW()-16)</f>
        <v/>
      </c>
      <c r="B56" s="4" t="n"/>
      <c r="C56" s="4" t="n"/>
      <c r="D56" s="4" t="n"/>
      <c r="E56" s="4" t="n"/>
      <c r="F56" s="17" t="n"/>
      <c r="G56" s="18">
        <f>IF(AND(ISNUMBER($C$5),ISNUMBER(F56)),$C$5-F56,"")</f>
        <v/>
      </c>
      <c r="H56" s="19" t="n"/>
      <c r="I56" s="4" t="n"/>
    </row>
    <row r="57">
      <c r="A57" s="12">
        <f>IF(C57="","",ROW()-16)</f>
        <v/>
      </c>
      <c r="B57" s="4" t="n"/>
      <c r="C57" s="4" t="n"/>
      <c r="D57" s="4" t="n"/>
      <c r="E57" s="4" t="n"/>
      <c r="F57" s="17" t="n"/>
      <c r="G57" s="18">
        <f>IF(AND(ISNUMBER($C$5),ISNUMBER(F57)),$C$5-F57,"")</f>
        <v/>
      </c>
      <c r="H57" s="19" t="n"/>
      <c r="I57" s="4" t="n"/>
    </row>
    <row r="58">
      <c r="A58" s="12">
        <f>IF(C58="","",ROW()-16)</f>
        <v/>
      </c>
      <c r="B58" s="4" t="n"/>
      <c r="C58" s="4" t="n"/>
      <c r="D58" s="4" t="n"/>
      <c r="E58" s="4" t="n"/>
      <c r="F58" s="17" t="n"/>
      <c r="G58" s="18">
        <f>IF(AND(ISNUMBER($C$5),ISNUMBER(F58)),$C$5-F58,"")</f>
        <v/>
      </c>
      <c r="H58" s="19" t="n"/>
      <c r="I58" s="4" t="n"/>
    </row>
    <row r="59">
      <c r="A59" s="12">
        <f>IF(C59="","",ROW()-16)</f>
        <v/>
      </c>
      <c r="B59" s="4" t="n"/>
      <c r="C59" s="4" t="n"/>
      <c r="D59" s="4" t="n"/>
      <c r="E59" s="4" t="n"/>
      <c r="F59" s="17" t="n"/>
      <c r="G59" s="18">
        <f>IF(AND(ISNUMBER($C$5),ISNUMBER(F59)),$C$5-F59,"")</f>
        <v/>
      </c>
      <c r="H59" s="19" t="n"/>
      <c r="I59" s="4" t="n"/>
    </row>
    <row r="60">
      <c r="A60" s="12">
        <f>IF(C60="","",ROW()-16)</f>
        <v/>
      </c>
      <c r="B60" s="4" t="n"/>
      <c r="C60" s="4" t="n"/>
      <c r="D60" s="4" t="n"/>
      <c r="E60" s="4" t="n"/>
      <c r="F60" s="17" t="n"/>
      <c r="G60" s="18">
        <f>IF(AND(ISNUMBER($C$5),ISNUMBER(F60)),$C$5-F60,"")</f>
        <v/>
      </c>
      <c r="H60" s="19" t="n"/>
      <c r="I60" s="4" t="n"/>
    </row>
  </sheetData>
  <mergeCells count="13">
    <mergeCell ref="A4:B4"/>
    <mergeCell ref="A2:I2"/>
    <mergeCell ref="A7:B7"/>
    <mergeCell ref="A11:B11"/>
    <mergeCell ref="A10:B10"/>
    <mergeCell ref="A5:B5"/>
    <mergeCell ref="A1:I1"/>
    <mergeCell ref="C4:E4"/>
    <mergeCell ref="A13:B13"/>
    <mergeCell ref="A14:B14"/>
    <mergeCell ref="A9:B9"/>
    <mergeCell ref="A6:B6"/>
    <mergeCell ref="A12:B12"/>
  </mergeCells>
  <conditionalFormatting sqref="H10:H14">
    <cfRule type="expression" priority="1" dxfId="0">
      <formula>H10&gt;0</formula>
    </cfRule>
  </conditionalFormatting>
  <conditionalFormatting sqref="H17:H60">
    <cfRule type="expression" priority="2" dxfId="1">
      <formula>H17="Xong"</formula>
    </cfRule>
    <cfRule type="expression" priority="3" dxfId="2">
      <formula>H17="Đang"</formula>
    </cfRule>
  </conditionalFormatting>
  <conditionalFormatting sqref="G17:G60">
    <cfRule type="expression" priority="4" dxfId="0">
      <formula>AND(ISNUMBER(G17),G17&lt;$C$6,H17&lt;&gt;"Xong")</formula>
    </cfRule>
  </conditionalFormatting>
  <dataValidations count="4">
    <dataValidation sqref="C5" showDropDown="0" showInputMessage="0" showErrorMessage="1" allowBlank="1" errorTitle="Ngày khai trương" error="Gõ một ngày hợp lệ, ví dụ 15/12/2026." type="date" operator="greaterThan">
      <formula1>DATE(2020,1,1)</formula1>
    </dataValidation>
    <dataValidation sqref="H17:H60" showDropDown="0" showInputMessage="1" showErrorMessage="1" allowBlank="1" errorTitle="Trạng thái" error="Chọn Chưa, Đang hoặc Xong." promptTitle="Trạng thái" prompt="Chọn Chưa / Đang / Xong" type="list">
      <formula1>"Chưa,Đang,Xong"</formula1>
    </dataValidation>
    <dataValidation sqref="B17:B60" showDropDown="0" showInputMessage="0" showErrorMessage="1" allowBlank="1" errorTitle="Giai đoạn" error="Chọn một giai đoạn trong danh sách." type="list">
      <formula1>"Trước 60 ngày,Trước 30 ngày,Trước 7 ngày,Ngày khai trương"</formula1>
    </dataValidation>
    <dataValidation sqref="F17:F60" showDropDown="0" showInputMessage="0" showErrorMessage="1" allowBlank="1" errorTitle="Số ngày" error="Gõ số ngày từ 0 đến 365." type="whole" operator="between">
      <formula1>0</formula1>
      <formula2>365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40" customWidth="1" min="3" max="3"/>
    <col width="11" customWidth="1" min="4" max="4"/>
    <col width="9" customWidth="1" min="5" max="5"/>
    <col width="16" customWidth="1" min="6" max="6"/>
    <col width="17" customWidth="1" min="7" max="7"/>
    <col width="46" customWidth="1" min="8" max="8"/>
  </cols>
  <sheetData>
    <row r="1" ht="24" customHeight="1">
      <c r="A1" s="1" t="inlineStr">
        <is>
          <t>DỰ TRÙ VỐN MỞ TIỆM TRÀ (đồng)</t>
        </is>
      </c>
    </row>
    <row r="2" ht="32" customHeight="1">
      <c r="A2" s="2" t="inlineStr">
        <is>
          <t>Gõ tiền thuê/tháng và lương một nhân viên ở C4, C5: các dòng cọc, tiền thuê, dự phòng tự lấy số. Điền số lượng, đơn giá vào ô nền vàng; Thành tiền và các dòng tổng là công thức.</t>
        </is>
      </c>
    </row>
    <row r="4">
      <c r="A4" s="3" t="inlineStr">
        <is>
          <t>Tiền thuê mặt bằng/tháng</t>
        </is>
      </c>
      <c r="C4" s="20" t="inlineStr">
        <is>
          <t>……</t>
        </is>
      </c>
      <c r="D4" s="10" t="n"/>
    </row>
    <row r="5">
      <c r="A5" s="3" t="inlineStr">
        <is>
          <t>Lương một nhân viên/tháng</t>
        </is>
      </c>
      <c r="C5" s="20" t="inlineStr">
        <is>
          <t>……</t>
        </is>
      </c>
      <c r="D5" s="10" t="n"/>
    </row>
    <row r="6">
      <c r="A6" s="3" t="inlineStr">
        <is>
          <t>Vốn đang có</t>
        </is>
      </c>
      <c r="C6" s="20" t="inlineStr">
        <is>
          <t>……</t>
        </is>
      </c>
      <c r="D6" s="10" t="n"/>
    </row>
    <row r="8">
      <c r="A8" s="9" t="inlineStr">
        <is>
          <t>STT</t>
        </is>
      </c>
      <c r="B8" s="9" t="inlineStr">
        <is>
          <t>Nhóm</t>
        </is>
      </c>
      <c r="C8" s="9" t="inlineStr">
        <is>
          <t>Hạng mục</t>
        </is>
      </c>
      <c r="D8" s="9" t="inlineStr">
        <is>
          <t>Số lượng</t>
        </is>
      </c>
      <c r="E8" s="9" t="inlineStr">
        <is>
          <t>Đơn vị</t>
        </is>
      </c>
      <c r="F8" s="9" t="inlineStr">
        <is>
          <t>Đơn giá</t>
        </is>
      </c>
      <c r="G8" s="9" t="inlineStr">
        <is>
          <t>Thành tiền</t>
        </is>
      </c>
      <c r="H8" s="9" t="inlineStr">
        <is>
          <t>Ghi chú</t>
        </is>
      </c>
    </row>
    <row r="9">
      <c r="A9" s="12" t="n">
        <v>1</v>
      </c>
      <c r="B9" s="4" t="inlineStr">
        <is>
          <t>Mặt bằng</t>
        </is>
      </c>
      <c r="C9" s="4" t="inlineStr">
        <is>
          <t>Cọc mặt bằng</t>
        </is>
      </c>
      <c r="D9" s="21" t="inlineStr">
        <is>
          <t>……</t>
        </is>
      </c>
      <c r="E9" s="19" t="inlineStr">
        <is>
          <t>tháng</t>
        </is>
      </c>
      <c r="F9" s="22">
        <f>IF(ISNUMBER($C$4),$C$4,"……")</f>
        <v/>
      </c>
      <c r="G9" s="22">
        <f>IF(AND(ISNUMBER(D9),ISNUMBER(F9)),D9*F9,0)</f>
        <v/>
      </c>
      <c r="H9" s="4" t="inlineStr">
        <is>
          <t>Số tháng cọc theo hợp đồng thuê, thường 3–6 tháng</t>
        </is>
      </c>
    </row>
    <row r="10">
      <c r="A10" s="12" t="n">
        <v>2</v>
      </c>
      <c r="B10" s="4" t="inlineStr">
        <is>
          <t>Mặt bằng</t>
        </is>
      </c>
      <c r="C10" s="4" t="inlineStr">
        <is>
          <t>Tiền thuê tháng đầu</t>
        </is>
      </c>
      <c r="D10" s="21" t="n">
        <v>1</v>
      </c>
      <c r="E10" s="19" t="inlineStr">
        <is>
          <t>tháng</t>
        </is>
      </c>
      <c r="F10" s="22">
        <f>IF(ISNUMBER($C$4),$C$4,"……")</f>
        <v/>
      </c>
      <c r="G10" s="22">
        <f>IF(AND(ISNUMBER(D10),ISNUMBER(F10)),D10*F10,0)</f>
        <v/>
      </c>
      <c r="H10" s="4" t="inlineStr">
        <is>
          <t>Thường trả cùng lúc với cọc</t>
        </is>
      </c>
    </row>
    <row r="11">
      <c r="A11" s="12" t="n">
        <v>3</v>
      </c>
      <c r="B11" s="4" t="inlineStr">
        <is>
          <t>Sửa sang</t>
        </is>
      </c>
      <c r="C11" s="4" t="inlineStr">
        <is>
          <t>Sửa mặt bằng, điện nước</t>
        </is>
      </c>
      <c r="D11" s="21" t="n">
        <v>1</v>
      </c>
      <c r="E11" s="19" t="inlineStr">
        <is>
          <t>gói</t>
        </is>
      </c>
      <c r="F11" s="23" t="inlineStr">
        <is>
          <t>……</t>
        </is>
      </c>
      <c r="G11" s="22">
        <f>IF(AND(ISNUMBER(D11),ISNUMBER(F11)),D11*F11,0)</f>
        <v/>
      </c>
      <c r="H11" s="4" t="inlineStr"/>
    </row>
    <row r="12">
      <c r="A12" s="12" t="n">
        <v>4</v>
      </c>
      <c r="B12" s="4" t="inlineStr">
        <is>
          <t>Sửa sang</t>
        </is>
      </c>
      <c r="C12" s="4" t="inlineStr">
        <is>
          <t>Quầy pha</t>
        </is>
      </c>
      <c r="D12" s="21" t="n">
        <v>1</v>
      </c>
      <c r="E12" s="19" t="inlineStr">
        <is>
          <t>cái</t>
        </is>
      </c>
      <c r="F12" s="23" t="inlineStr">
        <is>
          <t>……</t>
        </is>
      </c>
      <c r="G12" s="22">
        <f>IF(AND(ISNUMBER(D12),ISNUMBER(F12)),D12*F12,0)</f>
        <v/>
      </c>
      <c r="H12" s="4" t="inlineStr">
        <is>
          <t>Đặt sát cửa</t>
        </is>
      </c>
    </row>
    <row r="13">
      <c r="A13" s="12" t="n">
        <v>5</v>
      </c>
      <c r="B13" s="4" t="inlineStr">
        <is>
          <t>Sửa sang</t>
        </is>
      </c>
      <c r="C13" s="4" t="inlineStr">
        <is>
          <t>Biển hiệu</t>
        </is>
      </c>
      <c r="D13" s="21" t="n">
        <v>1</v>
      </c>
      <c r="E13" s="19" t="inlineStr">
        <is>
          <t>cái</t>
        </is>
      </c>
      <c r="F13" s="23" t="inlineStr">
        <is>
          <t>……</t>
        </is>
      </c>
      <c r="G13" s="22">
        <f>IF(AND(ISNUMBER(D13),ISNUMBER(F13)),D13*F13,0)</f>
        <v/>
      </c>
      <c r="H13" s="4" t="inlineStr">
        <is>
          <t>Tên trùng tên đăng ký hộ kinh doanh</t>
        </is>
      </c>
    </row>
    <row r="14">
      <c r="A14" s="12" t="n">
        <v>6</v>
      </c>
      <c r="B14" s="4" t="inlineStr">
        <is>
          <t>Sửa sang</t>
        </is>
      </c>
      <c r="C14" s="4" t="inlineStr">
        <is>
          <t>Bàn ghế khách ngồi</t>
        </is>
      </c>
      <c r="D14" s="21" t="inlineStr">
        <is>
          <t>……</t>
        </is>
      </c>
      <c r="E14" s="19" t="inlineStr">
        <is>
          <t>bộ</t>
        </is>
      </c>
      <c r="F14" s="23" t="inlineStr">
        <is>
          <t>……</t>
        </is>
      </c>
      <c r="G14" s="22">
        <f>IF(AND(ISNUMBER(D14),ISNUMBER(F14)),D14*F14,0)</f>
        <v/>
      </c>
      <c r="H14" s="4" t="inlineStr"/>
    </row>
    <row r="15">
      <c r="A15" s="12" t="n">
        <v>7</v>
      </c>
      <c r="B15" s="4" t="inlineStr">
        <is>
          <t>Sửa sang</t>
        </is>
      </c>
      <c r="C15" s="4" t="inlineStr">
        <is>
          <t>Kệ trà gói</t>
        </is>
      </c>
      <c r="D15" s="21" t="n">
        <v>1</v>
      </c>
      <c r="E15" s="19" t="inlineStr">
        <is>
          <t>cái</t>
        </is>
      </c>
      <c r="F15" s="23" t="inlineStr">
        <is>
          <t>……</t>
        </is>
      </c>
      <c r="G15" s="22">
        <f>IF(AND(ISNUMBER(D15),ISNUMBER(F15)),D15*F15,0)</f>
        <v/>
      </c>
      <c r="H15" s="4" t="inlineStr">
        <is>
          <t>Nếu bán thêm trà gói</t>
        </is>
      </c>
    </row>
    <row r="16">
      <c r="A16" s="12" t="n">
        <v>8</v>
      </c>
      <c r="B16" s="4" t="inlineStr">
        <is>
          <t>Thiết bị</t>
        </is>
      </c>
      <c r="C16" s="4" t="inlineStr">
        <is>
          <t>Tủ mát</t>
        </is>
      </c>
      <c r="D16" s="21" t="n">
        <v>1</v>
      </c>
      <c r="E16" s="19" t="inlineStr">
        <is>
          <t>cái</t>
        </is>
      </c>
      <c r="F16" s="23" t="inlineStr">
        <is>
          <t>……</t>
        </is>
      </c>
      <c r="G16" s="22">
        <f>IF(AND(ISNUMBER(D16),ISNUMBER(F16)),D16*F16,0)</f>
        <v/>
      </c>
      <c r="H16" s="4" t="inlineStr"/>
    </row>
    <row r="17">
      <c r="A17" s="12" t="n">
        <v>9</v>
      </c>
      <c r="B17" s="4" t="inlineStr">
        <is>
          <t>Thiết bị</t>
        </is>
      </c>
      <c r="C17" s="4" t="inlineStr">
        <is>
          <t>Tủ đá</t>
        </is>
      </c>
      <c r="D17" s="21" t="n">
        <v>1</v>
      </c>
      <c r="E17" s="19" t="inlineStr">
        <is>
          <t>cái</t>
        </is>
      </c>
      <c r="F17" s="23" t="inlineStr">
        <is>
          <t>……</t>
        </is>
      </c>
      <c r="G17" s="22">
        <f>IF(AND(ISNUMBER(D17),ISNUMBER(F17)),D17*F17,0)</f>
        <v/>
      </c>
      <c r="H17" s="4" t="inlineStr"/>
    </row>
    <row r="18">
      <c r="A18" s="12" t="n">
        <v>10</v>
      </c>
      <c r="B18" s="4" t="inlineStr">
        <is>
          <t>Thiết bị</t>
        </is>
      </c>
      <c r="C18" s="4" t="inlineStr">
        <is>
          <t>Bếp</t>
        </is>
      </c>
      <c r="D18" s="21" t="n">
        <v>1</v>
      </c>
      <c r="E18" s="19" t="inlineStr">
        <is>
          <t>cái</t>
        </is>
      </c>
      <c r="F18" s="23" t="inlineStr">
        <is>
          <t>……</t>
        </is>
      </c>
      <c r="G18" s="22">
        <f>IF(AND(ISNUMBER(D18),ISNUMBER(F18)),D18*F18,0)</f>
        <v/>
      </c>
      <c r="H18" s="4" t="inlineStr"/>
    </row>
    <row r="19">
      <c r="A19" s="12" t="n">
        <v>11</v>
      </c>
      <c r="B19" s="4" t="inlineStr">
        <is>
          <t>Thiết bị</t>
        </is>
      </c>
      <c r="C19" s="4" t="inlineStr">
        <is>
          <t>Nồi nấu cốt</t>
        </is>
      </c>
      <c r="D19" s="21" t="inlineStr">
        <is>
          <t>……</t>
        </is>
      </c>
      <c r="E19" s="19" t="inlineStr">
        <is>
          <t>cái</t>
        </is>
      </c>
      <c r="F19" s="23" t="inlineStr">
        <is>
          <t>……</t>
        </is>
      </c>
      <c r="G19" s="22">
        <f>IF(AND(ISNUMBER(D19),ISNUMBER(F19)),D19*F19,0)</f>
        <v/>
      </c>
      <c r="H19" s="4" t="inlineStr"/>
    </row>
    <row r="20">
      <c r="A20" s="12" t="n">
        <v>12</v>
      </c>
      <c r="B20" s="4" t="inlineStr">
        <is>
          <t>Thiết bị</t>
        </is>
      </c>
      <c r="C20" s="4" t="inlineStr">
        <is>
          <t>Bình ủ, bình kín giữ cốt</t>
        </is>
      </c>
      <c r="D20" s="21" t="inlineStr">
        <is>
          <t>……</t>
        </is>
      </c>
      <c r="E20" s="19" t="inlineStr">
        <is>
          <t>cái</t>
        </is>
      </c>
      <c r="F20" s="23" t="inlineStr">
        <is>
          <t>……</t>
        </is>
      </c>
      <c r="G20" s="22">
        <f>IF(AND(ISNUMBER(D20),ISNUMBER(F20)),D20*F20,0)</f>
        <v/>
      </c>
      <c r="H20" s="4" t="inlineStr"/>
    </row>
    <row r="21">
      <c r="A21" s="12" t="n">
        <v>13</v>
      </c>
      <c r="B21" s="4" t="inlineStr">
        <is>
          <t>Thiết bị</t>
        </is>
      </c>
      <c r="C21" s="4" t="inlineStr">
        <is>
          <t>Máy dập nắp</t>
        </is>
      </c>
      <c r="D21" s="21" t="n">
        <v>1</v>
      </c>
      <c r="E21" s="19" t="inlineStr">
        <is>
          <t>cái</t>
        </is>
      </c>
      <c r="F21" s="23" t="inlineStr">
        <is>
          <t>……</t>
        </is>
      </c>
      <c r="G21" s="22">
        <f>IF(AND(ISNUMBER(D21),ISNUMBER(F21)),D21*F21,0)</f>
        <v/>
      </c>
      <c r="H21" s="4" t="inlineStr"/>
    </row>
    <row r="22">
      <c r="A22" s="12" t="n">
        <v>14</v>
      </c>
      <c r="B22" s="4" t="inlineStr">
        <is>
          <t>Thiết bị</t>
        </is>
      </c>
      <c r="C22" s="4" t="inlineStr">
        <is>
          <t>Cân</t>
        </is>
      </c>
      <c r="D22" s="21" t="n">
        <v>1</v>
      </c>
      <c r="E22" s="19" t="inlineStr">
        <is>
          <t>cái</t>
        </is>
      </c>
      <c r="F22" s="23" t="inlineStr">
        <is>
          <t>……</t>
        </is>
      </c>
      <c r="G22" s="22">
        <f>IF(AND(ISNUMBER(D22),ISNUMBER(F22)),D22*F22,0)</f>
        <v/>
      </c>
      <c r="H22" s="4" t="inlineStr">
        <is>
          <t>Cân gam trà mỗi mẻ</t>
        </is>
      </c>
    </row>
    <row r="23">
      <c r="A23" s="12" t="n">
        <v>15</v>
      </c>
      <c r="B23" s="4" t="inlineStr">
        <is>
          <t>Thiết bị</t>
        </is>
      </c>
      <c r="C23" s="4" t="inlineStr">
        <is>
          <t>Máy tính tiền</t>
        </is>
      </c>
      <c r="D23" s="21" t="n">
        <v>1</v>
      </c>
      <c r="E23" s="19" t="inlineStr">
        <is>
          <t>bộ</t>
        </is>
      </c>
      <c r="F23" s="23" t="inlineStr">
        <is>
          <t>……</t>
        </is>
      </c>
      <c r="G23" s="22">
        <f>IF(AND(ISNUMBER(D23),ISNUMBER(F23)),D23*F23,0)</f>
        <v/>
      </c>
      <c r="H23" s="4" t="inlineStr"/>
    </row>
    <row r="24">
      <c r="A24" s="12" t="n">
        <v>16</v>
      </c>
      <c r="B24" s="4" t="inlineStr">
        <is>
          <t>Thiết bị</t>
        </is>
      </c>
      <c r="C24" s="4" t="inlineStr">
        <is>
          <t>Ấm chén cho khách ngồi</t>
        </is>
      </c>
      <c r="D24" s="21" t="inlineStr">
        <is>
          <t>……</t>
        </is>
      </c>
      <c r="E24" s="19" t="inlineStr">
        <is>
          <t>bộ</t>
        </is>
      </c>
      <c r="F24" s="23" t="inlineStr">
        <is>
          <t>……</t>
        </is>
      </c>
      <c r="G24" s="22">
        <f>IF(AND(ISNUMBER(D24),ISNUMBER(F24)),D24*F24,0)</f>
        <v/>
      </c>
      <c r="H24" s="4" t="inlineStr"/>
    </row>
    <row r="25">
      <c r="A25" s="12" t="n">
        <v>17</v>
      </c>
      <c r="B25" s="4" t="inlineStr">
        <is>
          <t>Thiết bị</t>
        </is>
      </c>
      <c r="C25" s="4" t="inlineStr">
        <is>
          <t>Dụng cụ pha nhỏ (ca đong, rây lọc, thìa)</t>
        </is>
      </c>
      <c r="D25" s="21" t="n">
        <v>1</v>
      </c>
      <c r="E25" s="19" t="inlineStr">
        <is>
          <t>gói</t>
        </is>
      </c>
      <c r="F25" s="23" t="inlineStr">
        <is>
          <t>……</t>
        </is>
      </c>
      <c r="G25" s="22">
        <f>IF(AND(ISNUMBER(D25),ISNUMBER(F25)),D25*F25,0)</f>
        <v/>
      </c>
      <c r="H25" s="4" t="inlineStr"/>
    </row>
    <row r="26">
      <c r="A26" s="12" t="n">
        <v>18</v>
      </c>
      <c r="B26" s="4" t="inlineStr">
        <is>
          <t>Hàng tháng đầu</t>
        </is>
      </c>
      <c r="C26" s="4" t="inlineStr">
        <is>
          <t>Trà nền tháng đầu</t>
        </is>
      </c>
      <c r="D26" s="21" t="inlineStr">
        <is>
          <t>……</t>
        </is>
      </c>
      <c r="E26" s="19" t="inlineStr">
        <is>
          <t>kg</t>
        </is>
      </c>
      <c r="F26" s="23" t="inlineStr">
        <is>
          <t>……</t>
        </is>
      </c>
      <c r="G26" s="22">
        <f>IF(AND(ISNUMBER(D26),ISNUMBER(F26)),D26*F26,0)</f>
        <v/>
      </c>
      <c r="H26" s="4" t="inlineStr">
        <is>
          <t>Đơn giá theo báo giá nhà cung cấp; đặt ít hơn mức tính một chút</t>
        </is>
      </c>
    </row>
    <row r="27">
      <c r="A27" s="12" t="n">
        <v>19</v>
      </c>
      <c r="B27" s="4" t="inlineStr">
        <is>
          <t>Hàng tháng đầu</t>
        </is>
      </c>
      <c r="C27" s="4" t="inlineStr">
        <is>
          <t>Sữa, đường, trái cây</t>
        </is>
      </c>
      <c r="D27" s="21" t="n">
        <v>1</v>
      </c>
      <c r="E27" s="19" t="inlineStr">
        <is>
          <t>tháng</t>
        </is>
      </c>
      <c r="F27" s="23" t="inlineStr">
        <is>
          <t>……</t>
        </is>
      </c>
      <c r="G27" s="22">
        <f>IF(AND(ISNUMBER(D27),ISNUMBER(F27)),D27*F27,0)</f>
        <v/>
      </c>
      <c r="H27" s="4" t="inlineStr"/>
    </row>
    <row r="28">
      <c r="A28" s="12" t="n">
        <v>20</v>
      </c>
      <c r="B28" s="4" t="inlineStr">
        <is>
          <t>Hàng tháng đầu</t>
        </is>
      </c>
      <c r="C28" s="4" t="inlineStr">
        <is>
          <t>Ly, nắp, ống hút, túi mang đi</t>
        </is>
      </c>
      <c r="D28" s="21" t="n">
        <v>1</v>
      </c>
      <c r="E28" s="19" t="inlineStr">
        <is>
          <t>tháng</t>
        </is>
      </c>
      <c r="F28" s="23" t="inlineStr">
        <is>
          <t>……</t>
        </is>
      </c>
      <c r="G28" s="22">
        <f>IF(AND(ISNUMBER(D28),ISNUMBER(F28)),D28*F28,0)</f>
        <v/>
      </c>
      <c r="H28" s="4" t="inlineStr"/>
    </row>
    <row r="29">
      <c r="A29" s="12" t="n">
        <v>21</v>
      </c>
      <c r="B29" s="4" t="inlineStr">
        <is>
          <t>Hàng tháng đầu</t>
        </is>
      </c>
      <c r="C29" s="4" t="inlineStr">
        <is>
          <t>Trà gói bày kệ</t>
        </is>
      </c>
      <c r="D29" s="21" t="inlineStr">
        <is>
          <t>……</t>
        </is>
      </c>
      <c r="E29" s="19" t="inlineStr">
        <is>
          <t>túi</t>
        </is>
      </c>
      <c r="F29" s="23" t="inlineStr">
        <is>
          <t>……</t>
        </is>
      </c>
      <c r="G29" s="22">
        <f>IF(AND(ISNUMBER(D29),ISNUMBER(F29)),D29*F29,0)</f>
        <v/>
      </c>
      <c r="H29" s="4" t="inlineStr">
        <is>
          <t>Nếu bán thêm trà gói</t>
        </is>
      </c>
    </row>
    <row r="30">
      <c r="A30" s="12" t="n">
        <v>22</v>
      </c>
      <c r="B30" s="4" t="inlineStr">
        <is>
          <t>Giấy tờ</t>
        </is>
      </c>
      <c r="C30" s="4" t="inlineStr">
        <is>
          <t>Lệ phí đăng ký hộ kinh doanh</t>
        </is>
      </c>
      <c r="D30" s="21" t="n">
        <v>1</v>
      </c>
      <c r="E30" s="19" t="inlineStr">
        <is>
          <t>lần</t>
        </is>
      </c>
      <c r="F30" s="23" t="inlineStr">
        <is>
          <t>……</t>
        </is>
      </c>
      <c r="G30" s="22">
        <f>IF(AND(ISNUMBER(D30),ISNUMBER(F30)),D30*F30,0)</f>
        <v/>
      </c>
      <c r="H30" s="4" t="inlineStr">
        <is>
          <t>Theo biểu phí của tỉnh</t>
        </is>
      </c>
    </row>
    <row r="31">
      <c r="A31" s="12" t="n">
        <v>23</v>
      </c>
      <c r="B31" s="4" t="inlineStr">
        <is>
          <t>Giấy tờ</t>
        </is>
      </c>
      <c r="C31" s="4" t="inlineStr">
        <is>
          <t>Chi phí hồ sơ an toàn thực phẩm</t>
        </is>
      </c>
      <c r="D31" s="21" t="n">
        <v>1</v>
      </c>
      <c r="E31" s="19" t="inlineStr">
        <is>
          <t>lần</t>
        </is>
      </c>
      <c r="F31" s="23" t="inlineStr">
        <is>
          <t>……</t>
        </is>
      </c>
      <c r="G31" s="22">
        <f>IF(AND(ISNUMBER(D31),ISNUMBER(F31)),D31*F31,0)</f>
        <v/>
      </c>
      <c r="H31" s="4" t="inlineStr">
        <is>
          <t>Phí thẩm định (nếu thuộc diện), khám sức khỏe, tập huấn</t>
        </is>
      </c>
    </row>
    <row r="32">
      <c r="A32" s="12" t="n">
        <v>24</v>
      </c>
      <c r="B32" s="4" t="inlineStr">
        <is>
          <t>Khoản hay quên</t>
        </is>
      </c>
      <c r="C32" s="4" t="inlineStr">
        <is>
          <t>Tiền điện tủ mát, tủ đá chạy liên tục</t>
        </is>
      </c>
      <c r="D32" s="21" t="n">
        <v>1</v>
      </c>
      <c r="E32" s="19" t="inlineStr">
        <is>
          <t>tháng</t>
        </is>
      </c>
      <c r="F32" s="23" t="inlineStr">
        <is>
          <t>……</t>
        </is>
      </c>
      <c r="G32" s="22">
        <f>IF(AND(ISNUMBER(D32),ISNUMBER(F32)),D32*F32,0)</f>
        <v/>
      </c>
      <c r="H32" s="4" t="inlineStr"/>
    </row>
    <row r="33">
      <c r="A33" s="12" t="n">
        <v>25</v>
      </c>
      <c r="B33" s="4" t="inlineStr">
        <is>
          <t>Khoản hay quên</t>
        </is>
      </c>
      <c r="C33" s="4" t="inlineStr">
        <is>
          <t>Phí ứng dụng giao hàng</t>
        </is>
      </c>
      <c r="D33" s="21" t="n">
        <v>1</v>
      </c>
      <c r="E33" s="19" t="inlineStr">
        <is>
          <t>tháng</t>
        </is>
      </c>
      <c r="F33" s="23" t="inlineStr">
        <is>
          <t>……</t>
        </is>
      </c>
      <c r="G33" s="22">
        <f>IF(AND(ISNUMBER(D33),ISNUMBER(F33)),D33*F33,0)</f>
        <v/>
      </c>
      <c r="H33" s="4" t="inlineStr"/>
    </row>
    <row r="34">
      <c r="A34" s="12" t="n">
        <v>26</v>
      </c>
      <c r="B34" s="4" t="inlineStr">
        <is>
          <t>Khoản hay quên</t>
        </is>
      </c>
      <c r="C34" s="4" t="inlineStr">
        <is>
          <t>Cốt trà đổ bỏ ngày bán chậm</t>
        </is>
      </c>
      <c r="D34" s="21" t="n">
        <v>1</v>
      </c>
      <c r="E34" s="19" t="inlineStr">
        <is>
          <t>tháng</t>
        </is>
      </c>
      <c r="F34" s="23" t="inlineStr">
        <is>
          <t>……</t>
        </is>
      </c>
      <c r="G34" s="22">
        <f>IF(AND(ISNUMBER(D34),ISNUMBER(F34)),D34*F34,0)</f>
        <v/>
      </c>
      <c r="H34" s="4" t="inlineStr"/>
    </row>
    <row r="35">
      <c r="A35" s="12" t="n">
        <v>27</v>
      </c>
      <c r="B35" s="4" t="inlineStr">
        <is>
          <t>Khoản hay quên</t>
        </is>
      </c>
      <c r="C35" s="4" t="inlineStr">
        <is>
          <t>Ly, nắp in tên tiệm đặt theo lô</t>
        </is>
      </c>
      <c r="D35" s="21" t="inlineStr">
        <is>
          <t>……</t>
        </is>
      </c>
      <c r="E35" s="19" t="inlineStr">
        <is>
          <t>cái</t>
        </is>
      </c>
      <c r="F35" s="23" t="inlineStr">
        <is>
          <t>……</t>
        </is>
      </c>
      <c r="G35" s="22">
        <f>IF(AND(ISNUMBER(D35),ISNUMBER(F35)),D35*F35,0)</f>
        <v/>
      </c>
      <c r="H35" s="4" t="inlineStr">
        <is>
          <t>Tiền nằm trong kho</t>
        </is>
      </c>
    </row>
    <row r="36">
      <c r="A36" s="12" t="n">
        <v>28</v>
      </c>
      <c r="B36" s="4" t="inlineStr">
        <is>
          <t>Dự phòng</t>
        </is>
      </c>
      <c r="C36" s="4" t="inlineStr">
        <is>
          <t>Tiền thuê dự phòng</t>
        </is>
      </c>
      <c r="D36" s="21" t="n">
        <v>2</v>
      </c>
      <c r="E36" s="19" t="inlineStr">
        <is>
          <t>tháng</t>
        </is>
      </c>
      <c r="F36" s="22">
        <f>IF(ISNUMBER($C$4),$C$4,"……")</f>
        <v/>
      </c>
      <c r="G36" s="22">
        <f>IF(AND(ISNUMBER(D36),ISNUMBER(F36)),D36*F36,0)</f>
        <v/>
      </c>
      <c r="H36" s="4" t="inlineStr">
        <is>
          <t>Khoảng 2 tháng</t>
        </is>
      </c>
    </row>
    <row r="37">
      <c r="A37" s="12" t="n">
        <v>29</v>
      </c>
      <c r="B37" s="4" t="inlineStr">
        <is>
          <t>Dự phòng</t>
        </is>
      </c>
      <c r="C37" s="4" t="inlineStr">
        <is>
          <t>Lương nhân viên dự phòng</t>
        </is>
      </c>
      <c r="D37" s="21" t="n">
        <v>2</v>
      </c>
      <c r="E37" s="19" t="inlineStr">
        <is>
          <t>tháng</t>
        </is>
      </c>
      <c r="F37" s="22">
        <f>IF(ISNUMBER($C$5),$C$5,"……")</f>
        <v/>
      </c>
      <c r="G37" s="22">
        <f>IF(AND(ISNUMBER(D37),ISNUMBER(F37)),D37*F37,0)</f>
        <v/>
      </c>
      <c r="H37" s="4" t="inlineStr">
        <is>
          <t>Lương chủ tiệm chưa tính</t>
        </is>
      </c>
    </row>
    <row r="38">
      <c r="A38" s="12">
        <f>IF(C38="","",ROW()-8)</f>
        <v/>
      </c>
      <c r="B38" s="4" t="n"/>
      <c r="C38" s="4" t="n"/>
      <c r="D38" s="24" t="n"/>
      <c r="E38" s="4" t="n"/>
      <c r="F38" s="20" t="n"/>
      <c r="G38" s="22">
        <f>IF(AND(ISNUMBER(D38),ISNUMBER(F38)),D38*F38,0)</f>
        <v/>
      </c>
      <c r="H38" s="4" t="n"/>
    </row>
    <row r="39">
      <c r="A39" s="12">
        <f>IF(C39="","",ROW()-8)</f>
        <v/>
      </c>
      <c r="B39" s="4" t="n"/>
      <c r="C39" s="4" t="n"/>
      <c r="D39" s="24" t="n"/>
      <c r="E39" s="4" t="n"/>
      <c r="F39" s="20" t="n"/>
      <c r="G39" s="22">
        <f>IF(AND(ISNUMBER(D39),ISNUMBER(F39)),D39*F39,0)</f>
        <v/>
      </c>
      <c r="H39" s="4" t="n"/>
    </row>
    <row r="40">
      <c r="A40" s="12">
        <f>IF(C40="","",ROW()-8)</f>
        <v/>
      </c>
      <c r="B40" s="4" t="n"/>
      <c r="C40" s="4" t="n"/>
      <c r="D40" s="24" t="n"/>
      <c r="E40" s="4" t="n"/>
      <c r="F40" s="20" t="n"/>
      <c r="G40" s="22">
        <f>IF(AND(ISNUMBER(D40),ISNUMBER(F40)),D40*F40,0)</f>
        <v/>
      </c>
      <c r="H40" s="4" t="n"/>
    </row>
    <row r="41">
      <c r="A41" s="12">
        <f>IF(C41="","",ROW()-8)</f>
        <v/>
      </c>
      <c r="B41" s="4" t="n"/>
      <c r="C41" s="4" t="n"/>
      <c r="D41" s="24" t="n"/>
      <c r="E41" s="4" t="n"/>
      <c r="F41" s="20" t="n"/>
      <c r="G41" s="22">
        <f>IF(AND(ISNUMBER(D41),ISNUMBER(F41)),D41*F41,0)</f>
        <v/>
      </c>
      <c r="H41" s="4" t="n"/>
    </row>
    <row r="42">
      <c r="A42" s="12">
        <f>IF(C42="","",ROW()-8)</f>
        <v/>
      </c>
      <c r="B42" s="4" t="n"/>
      <c r="C42" s="4" t="n"/>
      <c r="D42" s="24" t="n"/>
      <c r="E42" s="4" t="n"/>
      <c r="F42" s="20" t="n"/>
      <c r="G42" s="22">
        <f>IF(AND(ISNUMBER(D42),ISNUMBER(F42)),D42*F42,0)</f>
        <v/>
      </c>
      <c r="H42" s="4" t="n"/>
    </row>
    <row r="44">
      <c r="A44" s="25" t="inlineStr">
        <is>
          <t>Tổng theo nhóm</t>
        </is>
      </c>
      <c r="B44" s="26" t="n"/>
      <c r="C44" s="10" t="n"/>
      <c r="F44" s="9" t="inlineStr">
        <is>
          <t>Thành tiền</t>
        </is>
      </c>
      <c r="G44" s="9" t="inlineStr">
        <is>
          <t>Tỷ lệ</t>
        </is>
      </c>
    </row>
    <row r="45">
      <c r="A45" s="11" t="inlineStr">
        <is>
          <t>Mặt bằng</t>
        </is>
      </c>
      <c r="F45" s="27">
        <f>SUMIF($B$9:$B$42,A45,$G$9:$G$42)</f>
        <v/>
      </c>
      <c r="G45" s="13">
        <f>IF($F$52=0,0,F45/$F$52)</f>
        <v/>
      </c>
    </row>
    <row r="46">
      <c r="A46" s="11" t="inlineStr">
        <is>
          <t>Sửa sang</t>
        </is>
      </c>
      <c r="F46" s="27">
        <f>SUMIF($B$9:$B$42,A46,$G$9:$G$42)</f>
        <v/>
      </c>
      <c r="G46" s="13">
        <f>IF($F$52=0,0,F46/$F$52)</f>
        <v/>
      </c>
    </row>
    <row r="47">
      <c r="A47" s="11" t="inlineStr">
        <is>
          <t>Thiết bị</t>
        </is>
      </c>
      <c r="F47" s="27">
        <f>SUMIF($B$9:$B$42,A47,$G$9:$G$42)</f>
        <v/>
      </c>
      <c r="G47" s="13">
        <f>IF($F$52=0,0,F47/$F$52)</f>
        <v/>
      </c>
    </row>
    <row r="48">
      <c r="A48" s="11" t="inlineStr">
        <is>
          <t>Hàng tháng đầu</t>
        </is>
      </c>
      <c r="F48" s="27">
        <f>SUMIF($B$9:$B$42,A48,$G$9:$G$42)</f>
        <v/>
      </c>
      <c r="G48" s="13">
        <f>IF($F$52=0,0,F48/$F$52)</f>
        <v/>
      </c>
    </row>
    <row r="49">
      <c r="A49" s="11" t="inlineStr">
        <is>
          <t>Giấy tờ</t>
        </is>
      </c>
      <c r="F49" s="27">
        <f>SUMIF($B$9:$B$42,A49,$G$9:$G$42)</f>
        <v/>
      </c>
      <c r="G49" s="13">
        <f>IF($F$52=0,0,F49/$F$52)</f>
        <v/>
      </c>
    </row>
    <row r="50">
      <c r="A50" s="11" t="inlineStr">
        <is>
          <t>Khoản hay quên</t>
        </is>
      </c>
      <c r="F50" s="27">
        <f>SUMIF($B$9:$B$42,A50,$G$9:$G$42)</f>
        <v/>
      </c>
      <c r="G50" s="13">
        <f>IF($F$52=0,0,F50/$F$52)</f>
        <v/>
      </c>
    </row>
    <row r="51">
      <c r="A51" s="11" t="inlineStr">
        <is>
          <t>Dự phòng</t>
        </is>
      </c>
      <c r="F51" s="27">
        <f>SUMIF($B$9:$B$42,A51,$G$9:$G$42)</f>
        <v/>
      </c>
      <c r="G51" s="13">
        <f>IF($F$52=0,0,F51/$F$52)</f>
        <v/>
      </c>
    </row>
    <row r="52">
      <c r="A52" s="14" t="inlineStr">
        <is>
          <t>TỔNG VỐN DỰ TRÙ</t>
        </is>
      </c>
      <c r="F52" s="28">
        <f>SUM($G$9:$G$42)</f>
        <v/>
      </c>
      <c r="G52" s="16">
        <f>IF(F52=0,0,SUM(G45:G51))</f>
        <v/>
      </c>
    </row>
    <row r="53">
      <c r="A53" s="29" t="inlineStr">
        <is>
          <t>Vốn đang có</t>
        </is>
      </c>
      <c r="F53" s="30">
        <f>IF(ISNUMBER(C6),C6,0)</f>
        <v/>
      </c>
    </row>
    <row r="54">
      <c r="A54" s="29" t="inlineStr">
        <is>
          <t>Còn thiếu (số âm là đang dư)</t>
        </is>
      </c>
      <c r="F54" s="30">
        <f>F52-F53</f>
        <v/>
      </c>
    </row>
    <row r="55">
      <c r="A55" s="29" t="inlineStr">
        <is>
          <t>Số dòng còn thiếu đơn giá hoặc số lượng</t>
        </is>
      </c>
      <c r="F55" s="31">
        <f>SUMPRODUCT(($C$9:$C$42&lt;&gt;"")*((NOT(ISNUMBER($D$9:$D$42)))+(NOT(ISNUMBER($F$9:$F$42)))&gt;0))</f>
        <v/>
      </c>
    </row>
  </sheetData>
  <mergeCells count="20">
    <mergeCell ref="C6:D6"/>
    <mergeCell ref="A46:C46"/>
    <mergeCell ref="C5:D5"/>
    <mergeCell ref="A1:H1"/>
    <mergeCell ref="A50:C50"/>
    <mergeCell ref="A55:C55"/>
    <mergeCell ref="A6:B6"/>
    <mergeCell ref="C4:D4"/>
    <mergeCell ref="A47:C47"/>
    <mergeCell ref="A53:C53"/>
    <mergeCell ref="A52:C52"/>
    <mergeCell ref="A44:C44"/>
    <mergeCell ref="A2:H2"/>
    <mergeCell ref="A5:B5"/>
    <mergeCell ref="A48:C48"/>
    <mergeCell ref="A51:C51"/>
    <mergeCell ref="A4:B4"/>
    <mergeCell ref="A49:C49"/>
    <mergeCell ref="A45:C45"/>
    <mergeCell ref="A54:C54"/>
  </mergeCells>
  <conditionalFormatting sqref="F54">
    <cfRule type="expression" priority="1" dxfId="0">
      <formula>F54&gt;0</formula>
    </cfRule>
  </conditionalFormatting>
  <dataValidations count="1">
    <dataValidation sqref="B9:B42" showDropDown="0" showInputMessage="0" showErrorMessage="1" allowBlank="1" errorTitle="Nhóm" error="Chọn một nhóm trong danh sách." type="list">
      <formula1>"Mặt bằng,Sửa sang,Thiết bị,Hàng tháng đầu,Giấy tờ,Khoản hay quên,Dự phòng"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6" customWidth="1" min="3" max="3"/>
    <col width="58" customWidth="1" min="4" max="4"/>
    <col width="12" customWidth="1" min="5" max="5"/>
    <col width="13" customWidth="1" min="6" max="6"/>
    <col width="46" customWidth="1" min="7" max="7"/>
  </cols>
  <sheetData>
    <row r="1" ht="24" customHeight="1">
      <c r="A1" s="1" t="inlineStr">
        <is>
          <t>GIẤY TỜ CẦN CÓ TRƯỚC NGÀY MỞ TIỆM TRÀ</t>
        </is>
      </c>
    </row>
    <row r="2" ht="32" customHeight="1">
      <c r="A2" s="2" t="inlineStr">
        <is>
          <t>Căn cứ ghi theo văn bản đang áp dụng tháng 10/2026. Thủ tục, mẫu đơn và lệ phí có thể khác theo tỉnh: hỏi bộ phận một cửa cấp xã trước khi nộp.</t>
        </is>
      </c>
    </row>
    <row r="4">
      <c r="A4" s="9" t="inlineStr">
        <is>
          <t>STT</t>
        </is>
      </c>
      <c r="B4" s="9" t="inlineStr">
        <is>
          <t>Giấy tờ</t>
        </is>
      </c>
      <c r="C4" s="9" t="inlineStr">
        <is>
          <t>Khi nào cần</t>
        </is>
      </c>
      <c r="D4" s="9" t="inlineStr">
        <is>
          <t>Làm ở đâu, căn cứ</t>
        </is>
      </c>
      <c r="E4" s="9" t="inlineStr">
        <is>
          <t>Trạng thái</t>
        </is>
      </c>
      <c r="F4" s="9" t="inlineStr">
        <is>
          <t>Hạn cần có</t>
        </is>
      </c>
      <c r="G4" s="9" t="inlineStr">
        <is>
          <t>Ghi chú</t>
        </is>
      </c>
    </row>
    <row r="5">
      <c r="A5" s="12" t="n">
        <v>1</v>
      </c>
      <c r="B5" s="29" t="inlineStr">
        <is>
          <t>Giấy chứng nhận đăng ký hộ kinh doanh</t>
        </is>
      </c>
      <c r="C5" s="11" t="inlineStr">
        <is>
          <t>Tiệm cố định có mặt bằng, biển hiệu, bán đều đặn. Làm xong trước khi đặt in biển hiệu.</t>
        </is>
      </c>
      <c r="D5" s="11" t="inlineStr">
        <is>
          <t>Cơ quan đăng ký cấp xã nơi đặt tiệm; nộp trực tiếp tại Bộ phận Một cửa của Trung tâm Phục vụ hành chính công cấp xã, qua bưu chính hoặc trực tuyến tại hokinhdoanh.dkkd.gov.vn. Nghị định 168/2025/NĐ-CP, sửa bởi Nghị định 296/2026/NĐ-CP. Thời hạn 03 ngày làm việc; lệ phí theo biểu phí do HĐND tỉnh quy định.</t>
        </is>
      </c>
      <c r="E5" s="19" t="inlineStr">
        <is>
          <t>Chưa</t>
        </is>
      </c>
      <c r="F5" s="32" t="inlineStr">
        <is>
          <t>……</t>
        </is>
      </c>
      <c r="G5" s="4" t="inlineStr">
        <is>
          <t>Ngành: dịch vụ đồ uống; có kệ trà gói thì ghi thêm bán lẻ thực phẩm.</t>
        </is>
      </c>
    </row>
    <row r="6">
      <c r="A6" s="12" t="n">
        <v>2</v>
      </c>
      <c r="B6" s="29" t="inlineStr">
        <is>
          <t>Giấy đề nghị đăng ký hộ kinh doanh và giấy tờ kèm</t>
        </is>
      </c>
      <c r="C6" s="11" t="inlineStr">
        <is>
          <t>Khi nộp hồ sơ đăng ký.</t>
        </is>
      </c>
      <c r="D6" s="11" t="inlineStr">
        <is>
          <t>Mẫu Phụ lục II-1 ban hành kèm Thông tư 68/2025/TT-BTC (tải trên Cổng thông tin quốc gia về đăng ký doanh nghiệp hoặc kê khai thẳng khi nộp trực tuyến).</t>
        </is>
      </c>
      <c r="E6" s="19" t="inlineStr">
        <is>
          <t>Chưa</t>
        </is>
      </c>
      <c r="F6" s="32" t="inlineStr">
        <is>
          <t>……</t>
        </is>
      </c>
      <c r="G6" s="4" t="inlineStr">
        <is>
          <t>Hộ nhiều thành viên: văn bản ủy quyền có công chứng, chứng thực cho người làm chủ hộ. Bản sao căn cước chỉ cần khi chưa có tài khoản định danh điện tử.</t>
        </is>
      </c>
    </row>
    <row r="7">
      <c r="A7" s="12" t="n">
        <v>3</v>
      </c>
      <c r="B7" s="29" t="inlineStr">
        <is>
          <t>Giấy chứng nhận cơ sở đủ điều kiện an toàn thực phẩm</t>
        </is>
      </c>
      <c r="C7" s="11" t="inlineStr">
        <is>
          <t>Tiệm cố định, có bàn ghế, pha tại chỗ thường không thuộc nhóm được miễn.</t>
        </is>
      </c>
      <c r="D7" s="11" t="inlineStr">
        <is>
          <t>Luật An toàn thực phẩm 2010; Nghị định 15/2018/NĐ-CP, Điều 11 và Điều 12 (Nghị định 46/2026/NĐ-CP đang tạm ngưng, tiếp tục áp dụng Nghị định 15/2018). Giấy có hiệu lực 3 năm.</t>
        </is>
      </c>
      <c r="E7" s="19" t="inlineStr">
        <is>
          <t>Chưa</t>
        </is>
      </c>
      <c r="F7" s="32" t="inlineStr">
        <is>
          <t>……</t>
        </is>
      </c>
      <c r="G7" s="4" t="inlineStr">
        <is>
          <t>Mẫu đơn, nơi nhận tùy ngành quản lý và phân cấp của tỉnh: hỏi bộ phận một cửa cấp xã. Mẫu đơn cho cơ sở sơ chế, đóng gói chè là mẫu ngành nông nghiệp; tiệm pha chế bán tại chỗ có thể dùng mẫu khác.</t>
        </is>
      </c>
    </row>
    <row r="8">
      <c r="A8" s="12" t="n">
        <v>4</v>
      </c>
      <c r="B8" s="29" t="inlineStr">
        <is>
          <t>Bản cam kết bảo đảm an toàn thực phẩm</t>
        </is>
      </c>
      <c r="C8" s="11" t="inlineStr">
        <is>
          <t>Chỉ khi tiệm thuộc nhóm không phải cấp giấy chứng nhận (ví dụ chỉ bán trà bao gói sẵn, không pha) và địa phương yêu cầu ký cam kết.</t>
        </is>
      </c>
      <c r="D8" s="11" t="inlineStr">
        <is>
          <t>Khoản 1, khoản 2 Điều 12 Nghị định 15/2018/NĐ-CP: cơ sở không thuộc diện cấp vẫn phải tuân thủ điều kiện bảo đảm an toàn thực phẩm.</t>
        </is>
      </c>
      <c r="E8" s="19" t="inlineStr">
        <is>
          <t>Chưa</t>
        </is>
      </c>
      <c r="F8" s="32" t="inlineStr">
        <is>
          <t>……</t>
        </is>
      </c>
      <c r="G8" s="4" t="inlineStr">
        <is>
          <t>Hỏi Ủy ban nhân dân xã hoặc cơ quan quản lý ở địa phương.</t>
        </is>
      </c>
    </row>
    <row r="9">
      <c r="A9" s="12" t="n">
        <v>5</v>
      </c>
      <c r="B9" s="29" t="inlineStr">
        <is>
          <t>Giấy tờ về người pha (sức khỏe, kiến thức an toàn thực phẩm)</t>
        </is>
      </c>
      <c r="C9" s="11" t="inlineStr">
        <is>
          <t>Trước khi thẩm định hoặc khi cơ quan kiểm tra hỏi.</t>
        </is>
      </c>
      <c r="D9" s="11" t="inlineStr">
        <is>
          <t>Theo danh sách nơi tiếp nhận hồ sơ an toàn thực phẩm đưa ra.</t>
        </is>
      </c>
      <c r="E9" s="19" t="inlineStr">
        <is>
          <t>Chưa</t>
        </is>
      </c>
      <c r="F9" s="32" t="inlineStr">
        <is>
          <t>……</t>
        </is>
      </c>
      <c r="G9" s="4" t="inlineStr">
        <is>
          <t>Không có quy định bắt buộc chứng chỉ pha chế; cơ quan kiểm tra quan tâm điều kiện của cơ sở và kiến thức an toàn thực phẩm của người pha.</t>
        </is>
      </c>
    </row>
    <row r="10">
      <c r="A10" s="12" t="n">
        <v>6</v>
      </c>
      <c r="B10" s="29" t="inlineStr">
        <is>
          <t>Hợp đồng thuê mặt bằng</t>
        </is>
      </c>
      <c r="C10" s="11" t="inlineStr">
        <is>
          <t>Trước khi sửa sang.</t>
        </is>
      </c>
      <c r="D10" s="11" t="inlineStr">
        <is>
          <t>Thỏa thuận với chủ nhà.</t>
        </is>
      </c>
      <c r="E10" s="19" t="inlineStr">
        <is>
          <t>Chưa</t>
        </is>
      </c>
      <c r="F10" s="32" t="inlineStr">
        <is>
          <t>……</t>
        </is>
      </c>
      <c r="G10" s="4" t="inlineStr">
        <is>
          <t>Ghi rõ được kinh doanh ăn uống, thời hạn (nên từ 2 năm), mức tăng giá thuê, bồi hoàn tiền sửa sang nếu bị lấy lại sớm.</t>
        </is>
      </c>
    </row>
    <row r="11">
      <c r="A11" s="12" t="n">
        <v>7</v>
      </c>
      <c r="B11" s="29" t="inlineStr">
        <is>
          <t>Hóa đơn, chứng từ nguồn gốc nguyên liệu</t>
        </is>
      </c>
      <c r="C11" s="11" t="inlineStr">
        <is>
          <t>Mỗi lần nhập trà nền, sữa, đường, trái cây.</t>
        </is>
      </c>
      <c r="D11" s="11" t="inlineStr">
        <is>
          <t>Giữ tại tiệm để trình khi kiểm tra.</t>
        </is>
      </c>
      <c r="E11" s="19" t="inlineStr">
        <is>
          <t>Chưa</t>
        </is>
      </c>
      <c r="F11" s="32" t="inlineStr">
        <is>
          <t>……</t>
        </is>
      </c>
      <c r="G11" s="4" t="inlineStr">
        <is>
          <t>Hóa đơn VAT khi nhập hàng; xin bản chụp bản tự công bố sản phẩm của nơi bán trà.</t>
        </is>
      </c>
    </row>
    <row r="12">
      <c r="A12" s="12" t="n">
        <v>8</v>
      </c>
      <c r="B12" s="29" t="inlineStr">
        <is>
          <t>Nhãn hàng hóa của trà gói bày bán</t>
        </is>
      </c>
      <c r="C12" s="11" t="inlineStr">
        <is>
          <t>Khi có kệ trà gói.</t>
        </is>
      </c>
      <c r="D12" s="11" t="inlineStr">
        <is>
          <t>Nghị định 37/2026/NĐ-CP về nhãn hàng hóa (thay Nghị định 43/2017/NĐ-CP).</t>
        </is>
      </c>
      <c r="E12" s="19" t="inlineStr">
        <is>
          <t>Chưa</t>
        </is>
      </c>
      <c r="F12" s="32" t="inlineStr">
        <is>
          <t>……</t>
        </is>
      </c>
      <c r="G12" s="4" t="inlineStr">
        <is>
          <t>Bán nguyên túi của nhà sản xuất: kiểm nhãn đủ. Tự chia bao lớn thành gói nhỏ: gói phải có nhãn đủ tên hàng, khối lượng, nơi sản xuất, ngày đóng gói, hạn dùng.</t>
        </is>
      </c>
    </row>
    <row r="13">
      <c r="A13" s="12" t="n">
        <v>9</v>
      </c>
      <c r="B13" s="29" t="inlineStr">
        <is>
          <t>Hóa đơn bán hàng, máy tính tiền</t>
        </is>
      </c>
      <c r="C13" s="11" t="inlineStr">
        <is>
          <t>Bắt buộc khi doanh thu trên 1 tỷ đồng/năm; hộ đến 1 tỷ được tự nguyện dùng.</t>
        </is>
      </c>
      <c r="D13" s="11" t="inlineStr">
        <is>
          <t>Nghị định 141/2026/NĐ-CP: hóa đơn điện tử có mã của cơ quan thuế hoặc khởi tạo từ máy tính tiền; vượt 1 tỷ trong năm thì đăng ký trong 30 ngày.</t>
        </is>
      </c>
      <c r="E13" s="19" t="inlineStr">
        <is>
          <t>Chưa</t>
        </is>
      </c>
      <c r="F13" s="32" t="inlineStr">
        <is>
          <t>……</t>
        </is>
      </c>
      <c r="G13" s="4" t="inlineStr">
        <is>
          <t>Hỏi cơ quan thuế quản lý trước khi chọn phần mềm.</t>
        </is>
      </c>
    </row>
    <row r="14">
      <c r="A14" s="12" t="n">
        <v>10</v>
      </c>
      <c r="B14" s="29" t="inlineStr">
        <is>
          <t>Thông báo doanh thu với cơ quan thuế</t>
        </is>
      </c>
      <c r="C14" s="11" t="inlineStr">
        <is>
          <t>Hộ doanh thu từ 1 tỷ đồng/năm trở xuống: không chịu thuế GTGT, không nộp thuế TNCN nhưng vẫn thông báo doanh thu.</t>
        </is>
      </c>
      <c r="D14" s="11" t="inlineStr">
        <is>
          <t>Nghị định 141/2026/NĐ-CP sửa Nghị định 68/2026/NĐ-CP. Lệ phí môn bài đã bỏ từ 01/01/2026.</t>
        </is>
      </c>
      <c r="E14" s="19" t="inlineStr">
        <is>
          <t>Chưa</t>
        </is>
      </c>
      <c r="F14" s="32" t="inlineStr">
        <is>
          <t>……</t>
        </is>
      </c>
      <c r="G14" s="4" t="inlineStr">
        <is>
          <t>Hỏi cơ quan thuế quản lý về mẫu và kỳ thông báo.</t>
        </is>
      </c>
    </row>
    <row r="15">
      <c r="A15" s="12" t="n">
        <v>11</v>
      </c>
      <c r="B15" s="29" t="inlineStr">
        <is>
          <t>Giấy tờ khác địa phương yêu cầu</t>
        </is>
      </c>
      <c r="C15" s="11" t="inlineStr">
        <is>
          <t>Theo hướng dẫn của bộ phận một cửa.</t>
        </is>
      </c>
      <c r="D15" s="11" t="inlineStr">
        <is>
          <t>……</t>
        </is>
      </c>
      <c r="E15" s="19" t="inlineStr">
        <is>
          <t>Chưa</t>
        </is>
      </c>
      <c r="F15" s="32" t="inlineStr">
        <is>
          <t>……</t>
        </is>
      </c>
      <c r="G15" s="4" t="inlineStr"/>
    </row>
    <row r="16">
      <c r="A16" s="12">
        <f>IF(B16="","",ROW()-4)</f>
        <v/>
      </c>
      <c r="B16" s="4" t="n"/>
      <c r="C16" s="4" t="n"/>
      <c r="D16" s="4" t="n"/>
      <c r="E16" s="4" t="n"/>
      <c r="F16" s="33" t="n"/>
      <c r="G16" s="4" t="n"/>
    </row>
    <row r="17">
      <c r="A17" s="12">
        <f>IF(B17="","",ROW()-4)</f>
        <v/>
      </c>
      <c r="B17" s="4" t="n"/>
      <c r="C17" s="4" t="n"/>
      <c r="D17" s="4" t="n"/>
      <c r="E17" s="4" t="n"/>
      <c r="F17" s="33" t="n"/>
      <c r="G17" s="4" t="n"/>
    </row>
    <row r="18">
      <c r="A18" s="12">
        <f>IF(B18="","",ROW()-4)</f>
        <v/>
      </c>
      <c r="B18" s="4" t="n"/>
      <c r="C18" s="4" t="n"/>
      <c r="D18" s="4" t="n"/>
      <c r="E18" s="4" t="n"/>
      <c r="F18" s="33" t="n"/>
      <c r="G18" s="4" t="n"/>
    </row>
    <row r="20">
      <c r="A20" s="14" t="inlineStr">
        <is>
          <t>Đã xong / tổng số giấy tờ</t>
        </is>
      </c>
      <c r="D20" s="14">
        <f>COUNTIF(E5:E18,"Xong")&amp;" / "&amp;COUNTA(B5:B18)</f>
        <v/>
      </c>
    </row>
    <row r="21">
      <c r="A21" s="14" t="inlineStr">
        <is>
          <t>% hoàn thành</t>
        </is>
      </c>
      <c r="D21" s="34">
        <f>IF(COUNTA(B5:B18)=0,0,COUNTIF(E5:E18,"Xong")/COUNTA(B5:B18))</f>
        <v/>
      </c>
    </row>
  </sheetData>
  <mergeCells count="4">
    <mergeCell ref="A20:C20"/>
    <mergeCell ref="A21:C21"/>
    <mergeCell ref="A2:G2"/>
    <mergeCell ref="A1:G1"/>
  </mergeCells>
  <conditionalFormatting sqref="E5:E18">
    <cfRule type="expression" priority="1" dxfId="1">
      <formula>E5="Xong"</formula>
    </cfRule>
    <cfRule type="expression" priority="2" dxfId="2">
      <formula>E5="Đang"</formula>
    </cfRule>
  </conditionalFormatting>
  <dataValidations count="1">
    <dataValidation sqref="E5:E18" showDropDown="0" showInputMessage="1" showErrorMessage="1" allowBlank="1" errorTitle="Trạng thái" error="Chọn Chưa, Đang hoặc Xong." promptTitle="Trạng thái" prompt="Chọn Chưa / Đang / Xong" type="list">
      <formula1>"Chưa,Đang,Xong"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5" t="inlineStr">
        <is>
          <t>HƯỚNG DẪN DÙNG CHECKLIST MỞ TIỆM TRÀ</t>
        </is>
      </c>
    </row>
    <row r="2">
      <c r="A2" s="36" t="n"/>
    </row>
    <row r="3">
      <c r="A3" s="2" t="inlineStr">
        <is>
          <t>1. File có 4 sheet: "Checklist mở tiệm" (việc theo 4 giai đoạn, hạn và % hoàn thành), "Dự trù vốn" (hạng mục, thành tiền, tổng vốn), "Giấy tờ cần có" (giấy tờ, nơi làm, căn cứ) và sheet này.</t>
        </is>
      </c>
    </row>
    <row r="4">
      <c r="A4" s="2" t="inlineStr">
        <is>
          <t>2. Chỉ gõ vào ô nền vàng. Ô trắng là công thức; gõ đè sẽ làm sai bảng tổng.</t>
        </is>
      </c>
    </row>
    <row r="5">
      <c r="A5" s="2" t="inlineStr">
        <is>
          <t>3. Checklist: gõ ngày khai trương dự kiến ở ô C5. Cột Hạn = ngày khai trương trừ số ngày ở cột F; sửa số ngày cho hợp lịch của tiệm. Việc chưa xong mà quá hạn hiện chữ đỏ.</t>
        </is>
      </c>
    </row>
    <row r="6">
      <c r="A6" s="2" t="inlineStr">
        <is>
          <t>4. Cột Trạng thái chọn Chưa / Đang / Xong trong danh sách. Bảng tiến độ ở đầu sheet tự đếm số việc, % hoàn thành và số việc quá hạn của từng giai đoạn.</t>
        </is>
      </c>
    </row>
    <row r="7">
      <c r="A7" s="2" t="inlineStr">
        <is>
          <t>5. Thêm việc riêng vào các dòng trống cuối bảng: chọn giai đoạn, gõ việc và số ngày trước khai trương; STT và hạn tự hiện.</t>
        </is>
      </c>
    </row>
    <row r="8">
      <c r="A8" s="2" t="inlineStr">
        <is>
          <t>6. Dự trù vốn: gõ tiền thuê/tháng và lương một nhân viên ở C4, C5 trước, rồi điền số lượng, đơn giá từng dòng. Đơn giá lấy theo báo giá thật của chủ nhà, thợ, nhà cung cấp; file không ghi sẵn giá của nơi nào.</t>
        </is>
      </c>
    </row>
    <row r="9">
      <c r="A9" s="2" t="inlineStr">
        <is>
          <t>7. Đừng bỏ nhóm "Khoản hay quên" (điện tủ mát, tủ đá; phí ứng dụng giao hàng; cốt trà đổ bỏ; ly nắp in tên tiệm) và nhóm "Dự phòng". Dòng "Số dòng còn thiếu đơn giá hoặc số lượng" về 0 thì tổng vốn mới đủ.</t>
        </is>
      </c>
    </row>
    <row r="10">
      <c r="A10" s="2" t="inlineStr">
        <is>
          <t>8. Giấy tờ cần có: cột căn cứ ghi theo văn bản đang áp dụng tháng 10/2026. Mẫu đơn, nơi nhận và lệ phí có thể khác theo tỉnh và theo ngành quản lý; hỏi bộ phận một cửa cấp xã trước khi ký thuê mặt bằng.</t>
        </is>
      </c>
    </row>
    <row r="11">
      <c r="A11" s="2" t="inlineStr">
        <is>
          <t>9. Trà nền tháng đầu: đặt ít hơn mức tính một chút, ghi số ly từng món trong hai tuần rồi mới chốt lượng đặt cố định hằng tháng.</t>
        </is>
      </c>
    </row>
    <row r="12">
      <c r="A12" s="2" t="inlineStr">
        <is>
          <t>10. Giữ một bản gốc; lưu bản làm việc theo tên tiệm và ngày lập. Sau khai trương, dùng sheet Checklist để rà lại việc còn dở mỗi tuần.</t>
        </is>
      </c>
    </row>
    <row r="13">
      <c r="A13" s="36" t="n"/>
    </row>
    <row r="14">
      <c r="A14" s="37" t="inlineStr">
        <is>
          <t>Mẫu tham khảo, các bên tự điều chỉnh; không thay tư vấn pháp lý.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Checklist mở tiệm trà</dc:title>
  <dcterms:created xmlns:dcterms="http://purl.org/dc/terms/" xmlns:xsi="http://www.w3.org/2001/XMLSchema-instance" xsi:type="dcterms:W3CDTF">2026-10-31T01:41:52Z</dcterms:created>
  <dcterms:modified xmlns:dcterms="http://purl.org/dc/terms/" xmlns:xsi="http://www.w3.org/2001/XMLSchema-instance" xsi:type="dcterms:W3CDTF">2026-10-31T01:41:52Z</dcterms:modified>
</cp:coreProperties>
</file>